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経営比較分析表\R4_R3決算\"/>
    </mc:Choice>
  </mc:AlternateContent>
  <xr:revisionPtr revIDLastSave="0" documentId="13_ncr:1_{A7BA9C92-C377-453C-AEC4-EA5F6CA5634C}" xr6:coauthVersionLast="47" xr6:coauthVersionMax="47" xr10:uidLastSave="{00000000-0000-0000-0000-000000000000}"/>
  <workbookProtection workbookAlgorithmName="SHA-512" workbookHashValue="bGPrFYajjIdhUdMrC4198s/KKkQzbpriKiWFWjD/4sH/JspBi2i3huKM+IVMMm9zg5hopFVyo0JUXsI3h8sqDg==" workbookSaltValue="u+C+DnBWBYx8a72kjOIULw==" workbookSpinCount="100000" lockStructure="1"/>
  <bookViews>
    <workbookView xWindow="-120" yWindow="-120" windowWidth="38640" windowHeight="212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E85" i="4"/>
  <c r="BB10" i="4"/>
  <c r="AT10" i="4"/>
  <c r="AL10" i="4"/>
  <c r="W10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<sst xmlns="http://schemas.openxmlformats.org/spreadsheetml/2006/main" count="231" uniqueCount="114">
  <si>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</si>
  <si>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</si>
  <si>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</si>
  <si>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</si>
  <si>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</si>
  <si>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</si>
  <si>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</si>
  <si>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</si>
  <si>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</si>
  <si>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</si>
  <si>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</si>
  <si>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</si>
  <si>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</si>
  <si>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</si>
  <si>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</si>
  <si>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</si>
  <si>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</si>
  <si>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</si>
  <si>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</si>
  <si>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</si>
  <si>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</si>
  <si>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</si>
  <si>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</si>
  <si>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</si>
  <si>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</si>
  <si>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</si>
  <si>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</si>
  <si>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</si>
  <si>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</si>
  <si>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</si>
  <si>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</si>
  <si>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</si>
  <si>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</si>
  <si>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</si>
  <si>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</si>
  <si>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</si>
  <si>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</si>
  <si>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</si>
  <si>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</si>
  <si>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</si>
  <si>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</si>
  <si>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</si>
  <si>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</si>
  <si>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</si>
  <si>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</si>
  <si>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</si>
  <si>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</si>
  <si>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</si>
  <si>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</si>
  <si>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</si>
  <si>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</si>
  <si>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</si>
  <si>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</si>
  <si>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</si>
  <si>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</si>
  <si>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</si>
  <si>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</si>
  <si>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</si>
  <si>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</si>
  <si>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</si>
  <si>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</si>
  <si>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</si>
  <si>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</si>
  <si>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</si>
  <si>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</si>
  <si>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</si>
  <si>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</si>
  <si>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</si>
  <si>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</si>
  <si>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</si>
  <si>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</si>
  <si>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</si>
  <si>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</si>
  <si>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</si>
  <si>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</si>
  <si>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</si>
  <si>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</si>
  <si>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</si>
  <si>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</si>
  <si>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</si>
  <si>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</si>
  <si>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</si>
  <si>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</si>
  <si>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</si>
  <si>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</si>
  <si>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</si>
  <si>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</si>
  <si>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</si>
  <si>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</si>
  <si>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</si>
  <si>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</si>
  <si>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</si>
  <si>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</si>
  <si>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京築地区水道企業団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</si>
  <si>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</si>
  <si>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</si>
  <si>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</si>
  <si>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</si>
  <si>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</si>
  <si>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</si>
  <si>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</si>
  <si>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</si>
  <si>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</si>
  <si>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</si>
  <si>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</si>
  <si>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</si>
  <si>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</si>
  <si>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</si>
  <si>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</si>
  <si>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</si>
  <si>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</si>
  <si>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①有形固定資産減価償却率はR1に、横瀬浄水場が完成したため減少した。湯の川内浄水場については、R2～R7に耐震補強工事を実施。機械・電気設備を順次更新予定。
②③管路については、法定耐用年数を超過した資産はなし。</t>
    <phoneticPr fontId="4"/>
  </si>
  <si>
    <t>今後、企業債残高は減少していき、企業債残高対給水収益比率はR4で350％、R11には200％を下回る予定で、経常収支は100％以上を維持できる見込みであり、健全な経営状況といえる。しかしながら、今後の20年間は、主に老朽化資産である湯の川内浄水場の電気・機械設備の更新が順次見込まれるため、引き続き、財政収支バランスに注視しながら、適切な更新計画を実施し、水道用水の安定供給と健全経営の実施に努める。</t>
    <phoneticPr fontId="4"/>
  </si>
  <si>
    <r>
      <t>当企業団の経営分析については、平成30年以前と令和元年度以降に分けられる。これは、令和元年度に1水源1浄水場から、2水源2浄水場での供給体制が整ったことによるもので、計画供給水量は9,500㎥から19,000㎥と増え、水道料金は、178円/㎥から120円/㎥へと料金の改定を行ったためである。また、経常費用に関しても2浄水場体制になったことで、費用増額、建設仮勘定から本勘定への移行による減価償却費の増が、R1以降の各指標に影響を及ぼしている。
①H30からR1の変動については、上記理由のとおり。R1からR2の変動については、R1が横瀬浄水場からの供給が6月からで、年間10か月の供給であったためである。R3については、経常収支比率</t>
    </r>
    <r>
      <rPr>
        <sz val="11"/>
        <rFont val="ＭＳ ゴシック"/>
        <family val="3"/>
        <charset val="128"/>
      </rPr>
      <t>118.46</t>
    </r>
    <r>
      <rPr>
        <sz val="11"/>
        <color theme="1"/>
        <rFont val="ＭＳ ゴシック"/>
        <family val="3"/>
        <charset val="128"/>
      </rPr>
      <t>％で、今後もこの水準を維持するよう努める。
③流動比率については100％以上であり問題はない。
④R1以降、創設当初の企業債の償還が完了していくため、企業債残高対給水収益比率は、減少傾向。
⑤料金回収率については、100％以上であり問題はない。
⑥給水原価については、R1が横瀬浄水場からの供給が年間10か月であったため、R2以降は、有収水量の増により給水原価の減となっている。
⑦施設利用率については、90.79％と、類似団体平均値と比べ、概ね良好な数値である。
⑧有収率は100％であり問題はない。</t>
    </r>
    <rPh sb="375" eb="377">
      <t>イコウ</t>
    </rPh>
    <rPh sb="487" eb="489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</si>
</sst>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4F6A-8FD6-FEA37C61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C-4F6A-8FD6-FEA37C61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97.3</c:v>
                </c:pt>
                <c:pt idx="1">
                  <c:v>98.26</c:v>
                </c:pt>
                <c:pt idx="2">
                  <c:v>82.03</c:v>
                </c:pt>
                <c:pt idx="3">
                  <c:v>89.2</c:v>
                </c:pt>
                <c:pt idx="4">
                  <c:v>90.79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F-4F39-ACD0-C5CC515C8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F-4F39-ACD0-C5CC515C8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7-411F-A301-F4A83A36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7-411F-A301-F4A83A36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132.37</c:v>
                </c:pt>
                <c:pt idx="1">
                  <c:v>140.82</c:v>
                </c:pt>
                <c:pt idx="2">
                  <c:v>109.31</c:v>
                </c:pt>
                <c:pt idx="3">
                  <c:v>119.25</c:v>
                </c:pt>
                <c:pt idx="4">
                  <c:v>118.46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4-4618-B535-BB47E83F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4-4618-B535-BB47E83F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41.1</c:v>
                </c:pt>
                <c:pt idx="1">
                  <c:v>42.56</c:v>
                </c:pt>
                <c:pt idx="2">
                  <c:v>26.5</c:v>
                </c:pt>
                <c:pt idx="3">
                  <c:v>28.66</c:v>
                </c:pt>
                <c:pt idx="4">
                  <c:v>30.84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F-4352-A538-3092D7FC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F-4352-A538-3092D7FC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D-4F4F-A01E-EDB0FC13F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D-4F4F-A01E-EDB0FC13F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5-4857-B02D-D989B3E01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5-4857-B02D-D989B3E01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238.35</c:v>
                </c:pt>
                <c:pt idx="1">
                  <c:v>182.46</c:v>
                </c:pt>
                <c:pt idx="2">
                  <c:v>299.06</c:v>
                </c:pt>
                <c:pt idx="3">
                  <c:v>273.75</c:v>
                </c:pt>
                <c:pt idx="4">
                  <c:v>270.27999999999997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A-46B7-A5C8-FF296DEB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A-46B7-A5C8-FF296DEB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618.16</c:v>
                </c:pt>
                <c:pt idx="1">
                  <c:v>656.89</c:v>
                </c:pt>
                <c:pt idx="2">
                  <c:v>505.39</c:v>
                </c:pt>
                <c:pt idx="3">
                  <c:v>423.48</c:v>
                </c:pt>
                <c:pt idx="4">
                  <c:v>378.65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6-416B-BF6E-EEC801A1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6-416B-BF6E-EEC801A1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136.72999999999999</c:v>
                </c:pt>
                <c:pt idx="1">
                  <c:v>146.07</c:v>
                </c:pt>
                <c:pt idx="2">
                  <c:v>111.21</c:v>
                </c:pt>
                <c:pt idx="3">
                  <c:v>123.37</c:v>
                </c:pt>
                <c:pt idx="4">
                  <c:v>122.4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E-4139-8831-32724273A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E-4139-8831-32724273A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130.18</c:v>
                </c:pt>
                <c:pt idx="1">
                  <c:v>121.83</c:v>
                </c:pt>
                <c:pt idx="2">
                  <c:v>120.99</c:v>
                </c:pt>
                <c:pt idx="3">
                  <c:v>108.91</c:v>
                </c:pt>
                <c:pt idx="4">
                  <c:v>107.98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B52-9206-22BDEF01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B-4B52-9206-22BDEF01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福岡県　京築地区水道企業団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用水供給事業</v>
      </c>
      <c r="Q8" s="44"/>
      <c r="R8" s="44"/>
      <c r="S8" s="44"/>
      <c r="T8" s="44"/>
      <c r="U8" s="44"/>
      <c r="V8" s="44"/>
      <c r="W8" s="44" t="str">
        <f>データ!$L$6</f>
        <v>B</v>
      </c>
      <c r="X8" s="44"/>
      <c r="Y8" s="44"/>
      <c r="Z8" s="44"/>
      <c r="AA8" s="44"/>
      <c r="AB8" s="44"/>
      <c r="AC8" s="44"/>
      <c r="AD8" s="44" t="str">
        <f>データ!$M$6</f>
        <v>その他</v>
      </c>
      <c r="AE8" s="44"/>
      <c r="AF8" s="44"/>
      <c r="AG8" s="44"/>
      <c r="AH8" s="44"/>
      <c r="AI8" s="44"/>
      <c r="AJ8" s="44"/>
      <c r="AK8" s="2"/>
      <c r="AL8" s="45" t="str">
        <f>データ!$R$6</f>
        <v>-</v>
      </c>
      <c r="AM8" s="45"/>
      <c r="AN8" s="45"/>
      <c r="AO8" s="45"/>
      <c r="AP8" s="45"/>
      <c r="AQ8" s="45"/>
      <c r="AR8" s="45"/>
      <c r="AS8" s="45"/>
      <c r="AT8" s="46" t="str">
        <f>データ!$S$6</f>
        <v>-</v>
      </c>
      <c r="AU8" s="47"/>
      <c r="AV8" s="47"/>
      <c r="AW8" s="47"/>
      <c r="AX8" s="47"/>
      <c r="AY8" s="47"/>
      <c r="AZ8" s="47"/>
      <c r="BA8" s="47"/>
      <c r="BB8" s="48" t="str">
        <f>データ!$T$6</f>
        <v>-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83.28</v>
      </c>
      <c r="J10" s="47"/>
      <c r="K10" s="47"/>
      <c r="L10" s="47"/>
      <c r="M10" s="47"/>
      <c r="N10" s="47"/>
      <c r="O10" s="81"/>
      <c r="P10" s="48">
        <f>データ!$P$6</f>
        <v>75.760000000000005</v>
      </c>
      <c r="Q10" s="48"/>
      <c r="R10" s="48"/>
      <c r="S10" s="48"/>
      <c r="T10" s="48"/>
      <c r="U10" s="48"/>
      <c r="V10" s="48"/>
      <c r="W10" s="45">
        <f>データ!$Q$6</f>
        <v>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139644</v>
      </c>
      <c r="AM10" s="45"/>
      <c r="AN10" s="45"/>
      <c r="AO10" s="45"/>
      <c r="AP10" s="45"/>
      <c r="AQ10" s="45"/>
      <c r="AR10" s="45"/>
      <c r="AS10" s="45"/>
      <c r="AT10" s="46">
        <f>データ!$V$6</f>
        <v>204.3</v>
      </c>
      <c r="AU10" s="47"/>
      <c r="AV10" s="47"/>
      <c r="AW10" s="47"/>
      <c r="AX10" s="47"/>
      <c r="AY10" s="47"/>
      <c r="AZ10" s="47"/>
      <c r="BA10" s="47"/>
      <c r="BB10" s="48">
        <f>データ!$W$6</f>
        <v>683.52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【112.49】</v>
      </c>
      <c r="F85" s="13" t="str">
        <f>データ!AS6</f>
        <v>【8.77】</v>
      </c>
      <c r="G85" s="13" t="str">
        <f>データ!BD6</f>
        <v>【309.23】</v>
      </c>
      <c r="H85" s="13" t="str">
        <f>データ!BO6</f>
        <v>【240.07】</v>
      </c>
      <c r="I85" s="13" t="str">
        <f>データ!BZ6</f>
        <v>【112.35】</v>
      </c>
      <c r="J85" s="13" t="str">
        <f>データ!CK6</f>
        <v>【73.05】</v>
      </c>
      <c r="K85" s="13" t="str">
        <f>データ!CV6</f>
        <v>【62.22】</v>
      </c>
      <c r="L85" s="13" t="str">
        <f>データ!DG6</f>
        <v>【100.28】</v>
      </c>
      <c r="M85" s="13" t="str">
        <f>データ!DR6</f>
        <v>【58.52】</v>
      </c>
      <c r="N85" s="13" t="str">
        <f>データ!EC6</f>
        <v>【31.74】</v>
      </c>
      <c r="O85" s="13" t="str">
        <f>データ!EN6</f>
        <v>【0.28】</v>
      </c>
    </row>
  </sheetData>
  <sheetProtection algorithmName="SHA-512" hashValue="AhlrsMq/ClKzCfeF1gi4C72X1sLJaUO39m+yrwAGRtUKwNcmeUIDDHrE8Lb8Ma9SdhJqYSnHat3LuzX1qH9F9Q==" saltValue="8yOXePeyJKJErCpkUjq7u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409499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福岡県　京築地区水道企業団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その他</v>
      </c>
      <c r="N6" s="21" t="str">
        <f t="shared" si="3"/>
        <v>-</v>
      </c>
      <c r="O6" s="21">
        <f t="shared" si="3"/>
        <v>83.28</v>
      </c>
      <c r="P6" s="21">
        <f t="shared" si="3"/>
        <v>75.760000000000005</v>
      </c>
      <c r="Q6" s="21">
        <f t="shared" si="3"/>
        <v>0</v>
      </c>
      <c r="R6" s="21" t="str">
        <f t="shared" si="3"/>
        <v>-</v>
      </c>
      <c r="S6" s="21" t="str">
        <f t="shared" si="3"/>
        <v>-</v>
      </c>
      <c r="T6" s="21" t="str">
        <f t="shared" si="3"/>
        <v>-</v>
      </c>
      <c r="U6" s="21">
        <f t="shared" si="3"/>
        <v>139644</v>
      </c>
      <c r="V6" s="21">
        <f t="shared" si="3"/>
        <v>204.3</v>
      </c>
      <c r="W6" s="21">
        <f t="shared" si="3"/>
        <v>683.52</v>
      </c>
      <c r="X6" s="22">
        <f>IF(X7="",NA(),X7)</f>
        <v>132.37</v>
      </c>
      <c r="Y6" s="22">
        <f t="shared" ref="Y6:AG6" si="4">IF(Y7="",NA(),Y7)</f>
        <v>140.82</v>
      </c>
      <c r="Z6" s="22">
        <f t="shared" si="4"/>
        <v>109.31</v>
      </c>
      <c r="AA6" s="22">
        <f t="shared" si="4"/>
        <v>119.25</v>
      </c>
      <c r="AB6" s="22">
        <f t="shared" si="4"/>
        <v>118.46</v>
      </c>
      <c r="AC6" s="22">
        <f t="shared" si="4"/>
        <v>114.26</v>
      </c>
      <c r="AD6" s="22">
        <f t="shared" si="4"/>
        <v>112.98</v>
      </c>
      <c r="AE6" s="22">
        <f t="shared" si="4"/>
        <v>112.91</v>
      </c>
      <c r="AF6" s="22">
        <f t="shared" si="4"/>
        <v>111.13</v>
      </c>
      <c r="AG6" s="22">
        <f t="shared" si="4"/>
        <v>112.49</v>
      </c>
      <c r="AH6" s="21" t="str">
        <f>IF(AH7="","",IF(AH7="-","【-】","【"&amp;SUBSTITUTE(TEXT(AH7,"#,##0.00"),"-","△")&amp;"】"))</f>
        <v>【112.49】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10.58</v>
      </c>
      <c r="AO6" s="22">
        <f t="shared" si="5"/>
        <v>10.49</v>
      </c>
      <c r="AP6" s="22">
        <f t="shared" si="5"/>
        <v>9.92</v>
      </c>
      <c r="AQ6" s="22">
        <f t="shared" si="5"/>
        <v>12.29</v>
      </c>
      <c r="AR6" s="22">
        <f t="shared" si="5"/>
        <v>8.77</v>
      </c>
      <c r="AS6" s="21" t="str">
        <f>IF(AS7="","",IF(AS7="-","【-】","【"&amp;SUBSTITUTE(TEXT(AS7,"#,##0.00"),"-","△")&amp;"】"))</f>
        <v>【8.77】</v>
      </c>
      <c r="AT6" s="22">
        <f>IF(AT7="",NA(),AT7)</f>
        <v>238.35</v>
      </c>
      <c r="AU6" s="22">
        <f t="shared" ref="AU6:BC6" si="6">IF(AU7="",NA(),AU7)</f>
        <v>182.46</v>
      </c>
      <c r="AV6" s="22">
        <f t="shared" si="6"/>
        <v>299.06</v>
      </c>
      <c r="AW6" s="22">
        <f t="shared" si="6"/>
        <v>273.75</v>
      </c>
      <c r="AX6" s="22">
        <f t="shared" si="6"/>
        <v>270.27999999999997</v>
      </c>
      <c r="AY6" s="22">
        <f t="shared" si="6"/>
        <v>243.44</v>
      </c>
      <c r="AZ6" s="22">
        <f t="shared" si="6"/>
        <v>258.49</v>
      </c>
      <c r="BA6" s="22">
        <f t="shared" si="6"/>
        <v>271.10000000000002</v>
      </c>
      <c r="BB6" s="22">
        <f t="shared" si="6"/>
        <v>284.45</v>
      </c>
      <c r="BC6" s="22">
        <f t="shared" si="6"/>
        <v>309.23</v>
      </c>
      <c r="BD6" s="21" t="str">
        <f>IF(BD7="","",IF(BD7="-","【-】","【"&amp;SUBSTITUTE(TEXT(BD7,"#,##0.00"),"-","△")&amp;"】"))</f>
        <v>【309.23】</v>
      </c>
      <c r="BE6" s="22">
        <f>IF(BE7="",NA(),BE7)</f>
        <v>618.16</v>
      </c>
      <c r="BF6" s="22">
        <f t="shared" ref="BF6:BN6" si="7">IF(BF7="",NA(),BF7)</f>
        <v>656.89</v>
      </c>
      <c r="BG6" s="22">
        <f t="shared" si="7"/>
        <v>505.39</v>
      </c>
      <c r="BH6" s="22">
        <f t="shared" si="7"/>
        <v>423.48</v>
      </c>
      <c r="BI6" s="22">
        <f t="shared" si="7"/>
        <v>378.65</v>
      </c>
      <c r="BJ6" s="22">
        <f t="shared" si="7"/>
        <v>303.26</v>
      </c>
      <c r="BK6" s="22">
        <f t="shared" si="7"/>
        <v>290.31</v>
      </c>
      <c r="BL6" s="22">
        <f t="shared" si="7"/>
        <v>272.95999999999998</v>
      </c>
      <c r="BM6" s="22">
        <f t="shared" si="7"/>
        <v>260.95999999999998</v>
      </c>
      <c r="BN6" s="22">
        <f t="shared" si="7"/>
        <v>240.07</v>
      </c>
      <c r="BO6" s="21" t="str">
        <f>IF(BO7="","",IF(BO7="-","【-】","【"&amp;SUBSTITUTE(TEXT(BO7,"#,##0.00"),"-","△")&amp;"】"))</f>
        <v>【240.07】</v>
      </c>
      <c r="BP6" s="22">
        <f>IF(BP7="",NA(),BP7)</f>
        <v>136.72999999999999</v>
      </c>
      <c r="BQ6" s="22">
        <f t="shared" ref="BQ6:BY6" si="8">IF(BQ7="",NA(),BQ7)</f>
        <v>146.07</v>
      </c>
      <c r="BR6" s="22">
        <f t="shared" si="8"/>
        <v>111.21</v>
      </c>
      <c r="BS6" s="22">
        <f t="shared" si="8"/>
        <v>123.37</v>
      </c>
      <c r="BT6" s="22">
        <f t="shared" si="8"/>
        <v>122.4</v>
      </c>
      <c r="BU6" s="22">
        <f t="shared" si="8"/>
        <v>114.14</v>
      </c>
      <c r="BV6" s="22">
        <f t="shared" si="8"/>
        <v>112.83</v>
      </c>
      <c r="BW6" s="22">
        <f t="shared" si="8"/>
        <v>112.84</v>
      </c>
      <c r="BX6" s="22">
        <f t="shared" si="8"/>
        <v>110.77</v>
      </c>
      <c r="BY6" s="22">
        <f t="shared" si="8"/>
        <v>112.35</v>
      </c>
      <c r="BZ6" s="21" t="str">
        <f>IF(BZ7="","",IF(BZ7="-","【-】","【"&amp;SUBSTITUTE(TEXT(BZ7,"#,##0.00"),"-","△")&amp;"】"))</f>
        <v>【112.35】</v>
      </c>
      <c r="CA6" s="22">
        <f>IF(CA7="",NA(),CA7)</f>
        <v>130.18</v>
      </c>
      <c r="CB6" s="22">
        <f t="shared" ref="CB6:CJ6" si="9">IF(CB7="",NA(),CB7)</f>
        <v>121.83</v>
      </c>
      <c r="CC6" s="22">
        <f t="shared" si="9"/>
        <v>120.99</v>
      </c>
      <c r="CD6" s="22">
        <f t="shared" si="9"/>
        <v>108.91</v>
      </c>
      <c r="CE6" s="22">
        <f t="shared" si="9"/>
        <v>107.98</v>
      </c>
      <c r="CF6" s="22">
        <f t="shared" si="9"/>
        <v>73.03</v>
      </c>
      <c r="CG6" s="22">
        <f t="shared" si="9"/>
        <v>73.86</v>
      </c>
      <c r="CH6" s="22">
        <f t="shared" si="9"/>
        <v>73.849999999999994</v>
      </c>
      <c r="CI6" s="22">
        <f t="shared" si="9"/>
        <v>73.180000000000007</v>
      </c>
      <c r="CJ6" s="22">
        <f t="shared" si="9"/>
        <v>73.05</v>
      </c>
      <c r="CK6" s="21" t="str">
        <f>IF(CK7="","",IF(CK7="-","【-】","【"&amp;SUBSTITUTE(TEXT(CK7,"#,##0.00"),"-","△")&amp;"】"))</f>
        <v>【73.05】</v>
      </c>
      <c r="CL6" s="22">
        <f>IF(CL7="",NA(),CL7)</f>
        <v>97.3</v>
      </c>
      <c r="CM6" s="22">
        <f t="shared" ref="CM6:CU6" si="10">IF(CM7="",NA(),CM7)</f>
        <v>98.26</v>
      </c>
      <c r="CN6" s="22">
        <f t="shared" si="10"/>
        <v>82.03</v>
      </c>
      <c r="CO6" s="22">
        <f t="shared" si="10"/>
        <v>89.2</v>
      </c>
      <c r="CP6" s="22">
        <f t="shared" si="10"/>
        <v>90.79</v>
      </c>
      <c r="CQ6" s="22">
        <f t="shared" si="10"/>
        <v>62.19</v>
      </c>
      <c r="CR6" s="22">
        <f t="shared" si="10"/>
        <v>61.77</v>
      </c>
      <c r="CS6" s="22">
        <f t="shared" si="10"/>
        <v>61.69</v>
      </c>
      <c r="CT6" s="22">
        <f t="shared" si="10"/>
        <v>62.26</v>
      </c>
      <c r="CU6" s="22">
        <f t="shared" si="10"/>
        <v>62.22</v>
      </c>
      <c r="CV6" s="21" t="str">
        <f>IF(CV7="","",IF(CV7="-","【-】","【"&amp;SUBSTITUTE(TEXT(CV7,"#,##0.00"),"-","△")&amp;"】"))</f>
        <v>【62.22】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100.05</v>
      </c>
      <c r="DC6" s="22">
        <f t="shared" si="11"/>
        <v>100.08</v>
      </c>
      <c r="DD6" s="22">
        <f t="shared" si="11"/>
        <v>100</v>
      </c>
      <c r="DE6" s="22">
        <f t="shared" si="11"/>
        <v>100.16</v>
      </c>
      <c r="DF6" s="22">
        <f t="shared" si="11"/>
        <v>100.28</v>
      </c>
      <c r="DG6" s="21" t="str">
        <f>IF(DG7="","",IF(DG7="-","【-】","【"&amp;SUBSTITUTE(TEXT(DG7,"#,##0.00"),"-","△")&amp;"】"))</f>
        <v>【100.28】</v>
      </c>
      <c r="DH6" s="22">
        <f>IF(DH7="",NA(),DH7)</f>
        <v>41.1</v>
      </c>
      <c r="DI6" s="22">
        <f t="shared" ref="DI6:DQ6" si="12">IF(DI7="",NA(),DI7)</f>
        <v>42.56</v>
      </c>
      <c r="DJ6" s="22">
        <f t="shared" si="12"/>
        <v>26.5</v>
      </c>
      <c r="DK6" s="22">
        <f t="shared" si="12"/>
        <v>28.66</v>
      </c>
      <c r="DL6" s="22">
        <f t="shared" si="12"/>
        <v>30.84</v>
      </c>
      <c r="DM6" s="22">
        <f t="shared" si="12"/>
        <v>54.73</v>
      </c>
      <c r="DN6" s="22">
        <f t="shared" si="12"/>
        <v>55.77</v>
      </c>
      <c r="DO6" s="22">
        <f t="shared" si="12"/>
        <v>56.48</v>
      </c>
      <c r="DP6" s="22">
        <f t="shared" si="12"/>
        <v>57.5</v>
      </c>
      <c r="DQ6" s="22">
        <f t="shared" si="12"/>
        <v>58.52</v>
      </c>
      <c r="DR6" s="21" t="str">
        <f>IF(DR7="","",IF(DR7="-","【-】","【"&amp;SUBSTITUTE(TEXT(DR7,"#,##0.00"),"-","△")&amp;"】"))</f>
        <v>【58.52】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22.46</v>
      </c>
      <c r="DY6" s="22">
        <f t="shared" si="13"/>
        <v>25.84</v>
      </c>
      <c r="DZ6" s="22">
        <f t="shared" si="13"/>
        <v>27.61</v>
      </c>
      <c r="EA6" s="22">
        <f t="shared" si="13"/>
        <v>30.3</v>
      </c>
      <c r="EB6" s="22">
        <f t="shared" si="13"/>
        <v>31.74</v>
      </c>
      <c r="EC6" s="21" t="str">
        <f>IF(EC7="","",IF(EC7="-","【-】","【"&amp;SUBSTITUTE(TEXT(EC7,"#,##0.00"),"-","△")&amp;"】"))</f>
        <v>【31.74】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0.27</v>
      </c>
      <c r="EJ6" s="22">
        <f t="shared" si="14"/>
        <v>0.24</v>
      </c>
      <c r="EK6" s="22">
        <f t="shared" si="14"/>
        <v>0.2</v>
      </c>
      <c r="EL6" s="22">
        <f t="shared" si="14"/>
        <v>0.32</v>
      </c>
      <c r="EM6" s="22">
        <f t="shared" si="14"/>
        <v>0.28000000000000003</v>
      </c>
      <c r="EN6" s="21" t="str">
        <f>IF(EN7="","",IF(EN7="-","【-】","【"&amp;SUBSTITUTE(TEXT(EN7,"#,##0.00"),"-","△")&amp;"】"))</f>
        <v>【0.28】</v>
      </c>
    </row>
    <row r="7" spans="1:144" s="23" customFormat="1" x14ac:dyDescent="0.15">
      <c r="A7" s="15"/>
      <c r="B7" s="24">
        <v>2021</v>
      </c>
      <c r="C7" s="24">
        <v>409499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83.28</v>
      </c>
      <c r="P7" s="25">
        <v>75.760000000000005</v>
      </c>
      <c r="Q7" s="25">
        <v>0</v>
      </c>
      <c r="R7" s="25" t="s">
        <v>99</v>
      </c>
      <c r="S7" s="25" t="s">
        <v>99</v>
      </c>
      <c r="T7" s="25" t="s">
        <v>99</v>
      </c>
      <c r="U7" s="25">
        <v>139644</v>
      </c>
      <c r="V7" s="25">
        <v>204.3</v>
      </c>
      <c r="W7" s="25">
        <v>683.52</v>
      </c>
      <c r="X7" s="25">
        <v>132.37</v>
      </c>
      <c r="Y7" s="25">
        <v>140.82</v>
      </c>
      <c r="Z7" s="25">
        <v>109.31</v>
      </c>
      <c r="AA7" s="25">
        <v>119.25</v>
      </c>
      <c r="AB7" s="25">
        <v>118.46</v>
      </c>
      <c r="AC7" s="25">
        <v>114.26</v>
      </c>
      <c r="AD7" s="25">
        <v>112.98</v>
      </c>
      <c r="AE7" s="25">
        <v>112.91</v>
      </c>
      <c r="AF7" s="25">
        <v>111.13</v>
      </c>
      <c r="AG7" s="25">
        <v>112.49</v>
      </c>
      <c r="AH7" s="25">
        <v>112.49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10.58</v>
      </c>
      <c r="AO7" s="25">
        <v>10.49</v>
      </c>
      <c r="AP7" s="25">
        <v>9.92</v>
      </c>
      <c r="AQ7" s="25">
        <v>12.29</v>
      </c>
      <c r="AR7" s="25">
        <v>8.77</v>
      </c>
      <c r="AS7" s="25">
        <v>8.77</v>
      </c>
      <c r="AT7" s="25">
        <v>238.35</v>
      </c>
      <c r="AU7" s="25">
        <v>182.46</v>
      </c>
      <c r="AV7" s="25">
        <v>299.06</v>
      </c>
      <c r="AW7" s="25">
        <v>273.75</v>
      </c>
      <c r="AX7" s="25">
        <v>270.27999999999997</v>
      </c>
      <c r="AY7" s="25">
        <v>243.44</v>
      </c>
      <c r="AZ7" s="25">
        <v>258.49</v>
      </c>
      <c r="BA7" s="25">
        <v>271.10000000000002</v>
      </c>
      <c r="BB7" s="25">
        <v>284.45</v>
      </c>
      <c r="BC7" s="25">
        <v>309.23</v>
      </c>
      <c r="BD7" s="25">
        <v>309.23</v>
      </c>
      <c r="BE7" s="25">
        <v>618.16</v>
      </c>
      <c r="BF7" s="25">
        <v>656.89</v>
      </c>
      <c r="BG7" s="25">
        <v>505.39</v>
      </c>
      <c r="BH7" s="25">
        <v>423.48</v>
      </c>
      <c r="BI7" s="25">
        <v>378.65</v>
      </c>
      <c r="BJ7" s="25">
        <v>303.26</v>
      </c>
      <c r="BK7" s="25">
        <v>290.31</v>
      </c>
      <c r="BL7" s="25">
        <v>272.95999999999998</v>
      </c>
      <c r="BM7" s="25">
        <v>260.95999999999998</v>
      </c>
      <c r="BN7" s="25">
        <v>240.07</v>
      </c>
      <c r="BO7" s="25">
        <v>240.07</v>
      </c>
      <c r="BP7" s="25">
        <v>136.72999999999999</v>
      </c>
      <c r="BQ7" s="25">
        <v>146.07</v>
      </c>
      <c r="BR7" s="25">
        <v>111.21</v>
      </c>
      <c r="BS7" s="25">
        <v>123.37</v>
      </c>
      <c r="BT7" s="25">
        <v>122.4</v>
      </c>
      <c r="BU7" s="25">
        <v>114.14</v>
      </c>
      <c r="BV7" s="25">
        <v>112.83</v>
      </c>
      <c r="BW7" s="25">
        <v>112.84</v>
      </c>
      <c r="BX7" s="25">
        <v>110.77</v>
      </c>
      <c r="BY7" s="25">
        <v>112.35</v>
      </c>
      <c r="BZ7" s="25">
        <v>112.35</v>
      </c>
      <c r="CA7" s="25">
        <v>130.18</v>
      </c>
      <c r="CB7" s="25">
        <v>121.83</v>
      </c>
      <c r="CC7" s="25">
        <v>120.99</v>
      </c>
      <c r="CD7" s="25">
        <v>108.91</v>
      </c>
      <c r="CE7" s="25">
        <v>107.98</v>
      </c>
      <c r="CF7" s="25">
        <v>73.03</v>
      </c>
      <c r="CG7" s="25">
        <v>73.86</v>
      </c>
      <c r="CH7" s="25">
        <v>73.849999999999994</v>
      </c>
      <c r="CI7" s="25">
        <v>73.180000000000007</v>
      </c>
      <c r="CJ7" s="25">
        <v>73.05</v>
      </c>
      <c r="CK7" s="25">
        <v>73.05</v>
      </c>
      <c r="CL7" s="25">
        <v>97.3</v>
      </c>
      <c r="CM7" s="25">
        <v>98.26</v>
      </c>
      <c r="CN7" s="25">
        <v>82.03</v>
      </c>
      <c r="CO7" s="25">
        <v>89.2</v>
      </c>
      <c r="CP7" s="25">
        <v>90.79</v>
      </c>
      <c r="CQ7" s="25">
        <v>62.19</v>
      </c>
      <c r="CR7" s="25">
        <v>61.77</v>
      </c>
      <c r="CS7" s="25">
        <v>61.69</v>
      </c>
      <c r="CT7" s="25">
        <v>62.26</v>
      </c>
      <c r="CU7" s="25">
        <v>62.22</v>
      </c>
      <c r="CV7" s="25">
        <v>62.22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100.05</v>
      </c>
      <c r="DC7" s="25">
        <v>100.08</v>
      </c>
      <c r="DD7" s="25">
        <v>100</v>
      </c>
      <c r="DE7" s="25">
        <v>100.16</v>
      </c>
      <c r="DF7" s="25">
        <v>100.28</v>
      </c>
      <c r="DG7" s="25">
        <v>100.28</v>
      </c>
      <c r="DH7" s="25">
        <v>41.1</v>
      </c>
      <c r="DI7" s="25">
        <v>42.56</v>
      </c>
      <c r="DJ7" s="25">
        <v>26.5</v>
      </c>
      <c r="DK7" s="25">
        <v>28.66</v>
      </c>
      <c r="DL7" s="25">
        <v>30.84</v>
      </c>
      <c r="DM7" s="25">
        <v>54.73</v>
      </c>
      <c r="DN7" s="25">
        <v>55.77</v>
      </c>
      <c r="DO7" s="25">
        <v>56.48</v>
      </c>
      <c r="DP7" s="25">
        <v>57.5</v>
      </c>
      <c r="DQ7" s="25">
        <v>58.52</v>
      </c>
      <c r="DR7" s="25">
        <v>58.52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22.46</v>
      </c>
      <c r="DY7" s="25">
        <v>25.84</v>
      </c>
      <c r="DZ7" s="25">
        <v>27.61</v>
      </c>
      <c r="EA7" s="25">
        <v>30.3</v>
      </c>
      <c r="EB7" s="25">
        <v>31.74</v>
      </c>
      <c r="EC7" s="25">
        <v>31.74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0.27</v>
      </c>
      <c r="EJ7" s="25">
        <v>0.24</v>
      </c>
      <c r="EK7" s="25">
        <v>0.2</v>
      </c>
      <c r="EL7" s="25">
        <v>0.32</v>
      </c>
      <c r="EM7" s="25">
        <v>0.28000000000000003</v>
      </c>
      <c r="EN7" s="25">
        <v>0.28000000000000003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2022-12-01T01:05:34Z</dcterms:created>
  <dcterms:modified xsi:type="dcterms:W3CDTF">2023-01-12T05:02:48Z</dcterms:modified>
  <cp:category/>
</cp:coreProperties>
</file>