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003_係長\08_経営比較分析表（1月）\R5_R4決算\"/>
    </mc:Choice>
  </mc:AlternateContent>
  <xr:revisionPtr revIDLastSave="0" documentId="13_ncr:1_{BD6B7825-8935-4880-81CA-78D7E84CDA27}" xr6:coauthVersionLast="47" xr6:coauthVersionMax="47" xr10:uidLastSave="{00000000-0000-0000-0000-000000000000}"/>
  <workbookProtection workbookAlgorithmName="SHA-512" workbookHashValue="57YQdv8ewrls8x3lNMFGcHlcNthwrUoTCkTQaR7kx0ne2AyHpihkzOEtDsDUd/Y8tnQID0CR8GAksTkXzrhLzg==" workbookSaltValue="m3ckjB/oOy7JYleQlVU0Fw==" workbookSpinCount="100000" lockStructure="1"/>
  <bookViews>
    <workbookView xWindow="3270" yWindow="795" windowWidth="22125" windowHeight="1848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<sst xmlns="http://schemas.openxmlformats.org/spreadsheetml/2006/main" count="231" uniqueCount="113">
  <si>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</si>
  <si>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</si>
  <si>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</si>
  <si>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</si>
  <si>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</si>
  <si>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</si>
  <si>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</si>
  <si>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</si>
  <si>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</si>
  <si>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</si>
  <si>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</si>
  <si>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</si>
  <si>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</si>
  <si>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</si>
  <si>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</si>
  <si>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</si>
  <si>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</si>
  <si>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</si>
  <si>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</si>
  <si>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</si>
  <si>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</si>
  <si>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</si>
  <si>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</si>
  <si>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</si>
  <si>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</si>
  <si>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</si>
  <si>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</si>
  <si>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</si>
  <si>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</si>
  <si>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</si>
  <si>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</si>
  <si>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</si>
  <si>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</si>
  <si>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</si>
  <si>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</si>
  <si>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</si>
  <si>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</si>
  <si>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</si>
  <si>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</si>
  <si>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</si>
  <si>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</si>
  <si>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</si>
  <si>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</si>
  <si>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</si>
  <si>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</si>
  <si>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</si>
  <si>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</si>
  <si>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</si>
  <si>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</si>
  <si>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</si>
  <si>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</si>
  <si>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</si>
  <si>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</si>
  <si>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</si>
  <si>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</si>
  <si>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</si>
  <si>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</si>
  <si>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</si>
  <si>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</si>
  <si>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</si>
  <si>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</si>
  <si>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</si>
  <si>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</si>
  <si>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</si>
  <si>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</si>
  <si>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</si>
  <si>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</si>
  <si>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</si>
  <si>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</si>
  <si>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</si>
  <si>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</si>
  <si>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</si>
  <si>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</si>
  <si>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</si>
  <si>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</si>
  <si>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</si>
  <si>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</si>
  <si>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</si>
  <si>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</si>
  <si>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</si>
  <si>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</si>
  <si>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</si>
  <si>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</si>
  <si>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</si>
  <si>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</si>
  <si>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</si>
  <si>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</si>
  <si>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</si>
  <si>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</si>
  <si>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</si>
  <si>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</si>
  <si>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</si>
  <si>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京築地区水道企業団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</si>
  <si>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</si>
  <si>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</si>
  <si>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</si>
  <si>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</si>
  <si>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</si>
  <si>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</si>
  <si>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</si>
  <si>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</si>
  <si>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</si>
  <si>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</si>
  <si>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</si>
  <si>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</si>
  <si>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</si>
  <si>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</si>
  <si>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</si>
  <si>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</si>
  <si>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</si>
  <si>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 xml:space="preserve">当企業団の経営分析については、平成30年以前と令和元年度以降に分けられる。これは、令和元年度に1水源1浄水場から、2水源2浄水場での供給体制が整ったことによるもので、計画供給水量は9,500㎥から19,000㎥に増加、水道料金は、178円/㎥から120円/㎥へ料金改定を行ったためである。また、経常費用は、2浄水場体制になったことで、増加し、建設仮勘定から本勘定への移行による減価償却費の増が、R1以降の各指標に影響を及ぼしている。
①H30からR1の変動については、上記理由のとおり。R1は、横瀬浄水場が年間10か月の供給であったためである。R3からR4の変動については、R4が一時的に修繕費が増加したためであるが、経常収支比率110.61％で、今後もこの水準を維持するよう努める。
③流動比率については100％以上であり問題はない。
④R1以降、創設当初の企業債の償還が完了していくため、企業債残高対給水収益比率は、減少傾向。
⑤料金回収率については、100％以上であり問題はない。
</t>
    </r>
    <r>
      <rPr>
        <sz val="11"/>
        <rFont val="ＭＳ ゴシック"/>
        <family val="3"/>
        <charset val="128"/>
      </rPr>
      <t>⑥給水原価については、R1及びR4は①と同様の理由で、R2、R3は、有収水量の増により給水原価の減となっている。</t>
    </r>
    <r>
      <rPr>
        <sz val="11"/>
        <color theme="1"/>
        <rFont val="ＭＳ ゴシック"/>
        <family val="3"/>
        <charset val="128"/>
      </rPr>
      <t xml:space="preserve">
⑦施設利用率については、91.08％と、類似団体平均値と比べ、概ね良好な数値である。
⑧有収率は100％であり問題はない。</t>
    </r>
    <rPh sb="106" eb="108">
      <t>ゾウカ</t>
    </rPh>
    <rPh sb="167" eb="169">
      <t>ゾウカ</t>
    </rPh>
    <rPh sb="279" eb="281">
      <t>ヘンドウ</t>
    </rPh>
    <rPh sb="290" eb="293">
      <t>イチジテキ</t>
    </rPh>
    <rPh sb="294" eb="297">
      <t>シュウゼンヒ</t>
    </rPh>
    <rPh sb="298" eb="300">
      <t>ゾウカ</t>
    </rPh>
    <rPh sb="457" eb="458">
      <t>オヨ</t>
    </rPh>
    <rPh sb="464" eb="466">
      <t>ドウヨウ</t>
    </rPh>
    <rPh sb="467" eb="469">
      <t>リユウ</t>
    </rPh>
    <phoneticPr fontId="4"/>
  </si>
  <si>
    <t>①有形固定資産減価償却率はR1に、横瀬浄水場が完成したため減少した。湯の川内浄水場については、R2～R7に耐震補強工事を実施。老朽化した機械・電気設備を順次更新している。
②③管路については、法定耐用年数を超過した資産はなし。</t>
    <rPh sb="63" eb="66">
      <t>ロウキュウカ</t>
    </rPh>
    <phoneticPr fontId="4"/>
  </si>
  <si>
    <t>今後、企業債残高は減少していき、企業債残高対給水収益比率はR11には200％を下回る予定で、経常収支は100％以上を維持できる見込みであり、健全な経営状況といえる。しかしながら、今後の20年間は、主に老朽化資産である湯の川内浄水場の電気・機械設備の更新が順次見込まれるため、引き続き、財政収支バランスに注視しながら、適切な更新計画を実施し、水道用水の安定供給と健全経営の実施に努める。</t>
    <rPh sb="42" eb="4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</si>
</sst>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7-445E-94B1-38424041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7-445E-94B1-38424041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98.26</c:v>
                </c:pt>
                <c:pt idx="1">
                  <c:v>82.03</c:v>
                </c:pt>
                <c:pt idx="2">
                  <c:v>89.2</c:v>
                </c:pt>
                <c:pt idx="3">
                  <c:v>90.79</c:v>
                </c:pt>
                <c:pt idx="4">
                  <c:v>91.08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A-48EC-BB3B-EA314BF4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61.77</c:v>
                </c:pt>
                <c:pt idx="1">
                  <c:v>61.69</c:v>
                </c:pt>
                <c:pt idx="2">
                  <c:v>62.26</c:v>
                </c:pt>
                <c:pt idx="3">
                  <c:v>62.22</c:v>
                </c:pt>
                <c:pt idx="4">
                  <c:v>61.45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A-48EC-BB3B-EA314BF4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B-4A32-98A7-3B3E801D4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100</c:v>
                </c:pt>
                <c:pt idx="2">
                  <c:v>100.16</c:v>
                </c:pt>
                <c:pt idx="3">
                  <c:v>100.28</c:v>
                </c:pt>
                <c:pt idx="4">
                  <c:v>100.29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B-4A32-98A7-3B3E801D4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140.82</c:v>
                </c:pt>
                <c:pt idx="1">
                  <c:v>109.31</c:v>
                </c:pt>
                <c:pt idx="2">
                  <c:v>119.25</c:v>
                </c:pt>
                <c:pt idx="3">
                  <c:v>118.46</c:v>
                </c:pt>
                <c:pt idx="4">
                  <c:v>110.61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7-479A-8F6E-6A60D6E49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112.98</c:v>
                </c:pt>
                <c:pt idx="1">
                  <c:v>112.91</c:v>
                </c:pt>
                <c:pt idx="2">
                  <c:v>111.13</c:v>
                </c:pt>
                <c:pt idx="3">
                  <c:v>112.49</c:v>
                </c:pt>
                <c:pt idx="4">
                  <c:v>107.33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7-479A-8F6E-6A60D6E49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26.5</c:v>
                </c:pt>
                <c:pt idx="2">
                  <c:v>28.66</c:v>
                </c:pt>
                <c:pt idx="3">
                  <c:v>30.84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1-4AE8-B01E-34FBF8D90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56.48</c:v>
                </c:pt>
                <c:pt idx="2">
                  <c:v>57.5</c:v>
                </c:pt>
                <c:pt idx="3">
                  <c:v>58.52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1-4AE8-B01E-34FBF8D90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A-439B-A967-ABC48099B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25.84</c:v>
                </c:pt>
                <c:pt idx="1">
                  <c:v>27.61</c:v>
                </c:pt>
                <c:pt idx="2">
                  <c:v>30.3</c:v>
                </c:pt>
                <c:pt idx="3">
                  <c:v>31.74</c:v>
                </c:pt>
                <c:pt idx="4">
                  <c:v>32.380000000000003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A-439B-A967-ABC48099B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0-4FEF-B58C-A65C4F91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9.92</c:v>
                </c:pt>
                <c:pt idx="2">
                  <c:v>12.29</c:v>
                </c:pt>
                <c:pt idx="3">
                  <c:v>8.77</c:v>
                </c:pt>
                <c:pt idx="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0-4FEF-B58C-A65C4F91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182.46</c:v>
                </c:pt>
                <c:pt idx="1">
                  <c:v>299.06</c:v>
                </c:pt>
                <c:pt idx="2">
                  <c:v>273.75</c:v>
                </c:pt>
                <c:pt idx="3">
                  <c:v>270.27999999999997</c:v>
                </c:pt>
                <c:pt idx="4">
                  <c:v>296.18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3-4AAA-9F22-8516736B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258.49</c:v>
                </c:pt>
                <c:pt idx="1">
                  <c:v>271.10000000000002</c:v>
                </c:pt>
                <c:pt idx="2">
                  <c:v>284.45</c:v>
                </c:pt>
                <c:pt idx="3">
                  <c:v>309.23</c:v>
                </c:pt>
                <c:pt idx="4">
                  <c:v>313.43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3-4AAA-9F22-8516736B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656.89</c:v>
                </c:pt>
                <c:pt idx="1">
                  <c:v>505.39</c:v>
                </c:pt>
                <c:pt idx="2">
                  <c:v>423.48</c:v>
                </c:pt>
                <c:pt idx="3">
                  <c:v>378.65</c:v>
                </c:pt>
                <c:pt idx="4">
                  <c:v>350.73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8-4AFF-8235-80B2AF9D9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290.31</c:v>
                </c:pt>
                <c:pt idx="1">
                  <c:v>272.95999999999998</c:v>
                </c:pt>
                <c:pt idx="2">
                  <c:v>260.95999999999998</c:v>
                </c:pt>
                <c:pt idx="3">
                  <c:v>240.07</c:v>
                </c:pt>
                <c:pt idx="4">
                  <c:v>224.81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8-4AFF-8235-80B2AF9D9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146.07</c:v>
                </c:pt>
                <c:pt idx="1">
                  <c:v>111.21</c:v>
                </c:pt>
                <c:pt idx="2">
                  <c:v>123.37</c:v>
                </c:pt>
                <c:pt idx="3">
                  <c:v>122.4</c:v>
                </c:pt>
                <c:pt idx="4">
                  <c:v>112.59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B-461B-88E6-922BA72C9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112.83</c:v>
                </c:pt>
                <c:pt idx="1">
                  <c:v>112.84</c:v>
                </c:pt>
                <c:pt idx="2">
                  <c:v>110.77</c:v>
                </c:pt>
                <c:pt idx="3">
                  <c:v>112.35</c:v>
                </c:pt>
                <c:pt idx="4">
                  <c:v>106.47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B-461B-88E6-922BA72C9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121.83</c:v>
                </c:pt>
                <c:pt idx="1">
                  <c:v>120.99</c:v>
                </c:pt>
                <c:pt idx="2">
                  <c:v>108.91</c:v>
                </c:pt>
                <c:pt idx="3">
                  <c:v>107.98</c:v>
                </c:pt>
                <c:pt idx="4">
                  <c:v>117.03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F-41CF-9355-FD8ADE24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73.86</c:v>
                </c:pt>
                <c:pt idx="1">
                  <c:v>73.849999999999994</c:v>
                </c:pt>
                <c:pt idx="2">
                  <c:v>73.180000000000007</c:v>
                </c:pt>
                <c:pt idx="3">
                  <c:v>73.05</c:v>
                </c:pt>
                <c:pt idx="4">
                  <c:v>77.53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F-41CF-9355-FD8ADE24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【313.43】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B1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福岡県　京築地区水道企業団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用水供給事業</v>
      </c>
      <c r="Q8" s="75"/>
      <c r="R8" s="75"/>
      <c r="S8" s="75"/>
      <c r="T8" s="75"/>
      <c r="U8" s="75"/>
      <c r="V8" s="75"/>
      <c r="W8" s="75" t="str">
        <f>データ!$L$6</f>
        <v>B</v>
      </c>
      <c r="X8" s="75"/>
      <c r="Y8" s="75"/>
      <c r="Z8" s="75"/>
      <c r="AA8" s="75"/>
      <c r="AB8" s="75"/>
      <c r="AC8" s="75"/>
      <c r="AD8" s="75" t="str">
        <f>データ!$M$6</f>
        <v>その他</v>
      </c>
      <c r="AE8" s="75"/>
      <c r="AF8" s="75"/>
      <c r="AG8" s="75"/>
      <c r="AH8" s="75"/>
      <c r="AI8" s="75"/>
      <c r="AJ8" s="75"/>
      <c r="AK8" s="2"/>
      <c r="AL8" s="66" t="str">
        <f>データ!$R$6</f>
        <v>-</v>
      </c>
      <c r="AM8" s="66"/>
      <c r="AN8" s="66"/>
      <c r="AO8" s="66"/>
      <c r="AP8" s="66"/>
      <c r="AQ8" s="66"/>
      <c r="AR8" s="66"/>
      <c r="AS8" s="66"/>
      <c r="AT8" s="37" t="str">
        <f>データ!$S$6</f>
        <v>-</v>
      </c>
      <c r="AU8" s="38"/>
      <c r="AV8" s="38"/>
      <c r="AW8" s="38"/>
      <c r="AX8" s="38"/>
      <c r="AY8" s="38"/>
      <c r="AZ8" s="38"/>
      <c r="BA8" s="38"/>
      <c r="BB8" s="55" t="str">
        <f>データ!$T$6</f>
        <v>-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84.52</v>
      </c>
      <c r="J10" s="38"/>
      <c r="K10" s="38"/>
      <c r="L10" s="38"/>
      <c r="M10" s="38"/>
      <c r="N10" s="38"/>
      <c r="O10" s="65"/>
      <c r="P10" s="55">
        <f>データ!$P$6</f>
        <v>76.42</v>
      </c>
      <c r="Q10" s="55"/>
      <c r="R10" s="55"/>
      <c r="S10" s="55"/>
      <c r="T10" s="55"/>
      <c r="U10" s="55"/>
      <c r="V10" s="55"/>
      <c r="W10" s="66">
        <f>データ!$Q$6</f>
        <v>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140143</v>
      </c>
      <c r="AM10" s="66"/>
      <c r="AN10" s="66"/>
      <c r="AO10" s="66"/>
      <c r="AP10" s="66"/>
      <c r="AQ10" s="66"/>
      <c r="AR10" s="66"/>
      <c r="AS10" s="66"/>
      <c r="AT10" s="37">
        <f>データ!$V$6</f>
        <v>204.3</v>
      </c>
      <c r="AU10" s="38"/>
      <c r="AV10" s="38"/>
      <c r="AW10" s="38"/>
      <c r="AX10" s="38"/>
      <c r="AY10" s="38"/>
      <c r="AZ10" s="38"/>
      <c r="BA10" s="38"/>
      <c r="BB10" s="55">
        <f>データ!$W$6</f>
        <v>685.97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110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【107.33】</v>
      </c>
      <c r="F85" s="13" t="str">
        <f>データ!AS6</f>
        <v>【8.81】</v>
      </c>
      <c r="G85" s="13" t="str">
        <f>データ!BD6</f>
        <v>【313.43】</v>
      </c>
      <c r="H85" s="13" t="str">
        <f>データ!BO6</f>
        <v>【224.81】</v>
      </c>
      <c r="I85" s="13" t="str">
        <f>データ!BZ6</f>
        <v>【106.47】</v>
      </c>
      <c r="J85" s="13" t="str">
        <f>データ!CK6</f>
        <v>【77.53】</v>
      </c>
      <c r="K85" s="13" t="str">
        <f>データ!CV6</f>
        <v>【61.45】</v>
      </c>
      <c r="L85" s="13" t="str">
        <f>データ!DG6</f>
        <v>【100.29】</v>
      </c>
      <c r="M85" s="13" t="str">
        <f>データ!DR6</f>
        <v>【59.51】</v>
      </c>
      <c r="N85" s="13" t="str">
        <f>データ!EC6</f>
        <v>【32.38】</v>
      </c>
      <c r="O85" s="13" t="str">
        <f>データ!EN6</f>
        <v>【0.40】</v>
      </c>
    </row>
  </sheetData>
  <sheetProtection algorithmName="SHA-512" hashValue="4OpwbfFXFnuc0oXd/w56WCnueO7RBDrXM5pka4Oxe5CbmDtwVsBjsxeDW8g5vZlwXwfsAQFVN/tUncobDkEzRw==" saltValue="IXFXGCUHFEjp4WuWqDzjf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2022</v>
      </c>
      <c r="C6" s="20">
        <f t="shared" ref="C6:W6" si="3">C7</f>
        <v>409499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福岡県　京築地区水道企業団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その他</v>
      </c>
      <c r="N6" s="21" t="str">
        <f t="shared" si="3"/>
        <v>-</v>
      </c>
      <c r="O6" s="21">
        <f t="shared" si="3"/>
        <v>84.52</v>
      </c>
      <c r="P6" s="21">
        <f t="shared" si="3"/>
        <v>76.42</v>
      </c>
      <c r="Q6" s="21">
        <f t="shared" si="3"/>
        <v>0</v>
      </c>
      <c r="R6" s="21" t="str">
        <f t="shared" si="3"/>
        <v>-</v>
      </c>
      <c r="S6" s="21" t="str">
        <f t="shared" si="3"/>
        <v>-</v>
      </c>
      <c r="T6" s="21" t="str">
        <f t="shared" si="3"/>
        <v>-</v>
      </c>
      <c r="U6" s="21">
        <f t="shared" si="3"/>
        <v>140143</v>
      </c>
      <c r="V6" s="21">
        <f t="shared" si="3"/>
        <v>204.3</v>
      </c>
      <c r="W6" s="21">
        <f t="shared" si="3"/>
        <v>685.97</v>
      </c>
      <c r="X6" s="22">
        <f>IF(X7="",NA(),X7)</f>
        <v>140.82</v>
      </c>
      <c r="Y6" s="22">
        <f t="shared" ref="Y6:AG6" si="4">IF(Y7="",NA(),Y7)</f>
        <v>109.31</v>
      </c>
      <c r="Z6" s="22">
        <f t="shared" si="4"/>
        <v>119.25</v>
      </c>
      <c r="AA6" s="22">
        <f t="shared" si="4"/>
        <v>118.46</v>
      </c>
      <c r="AB6" s="22">
        <f t="shared" si="4"/>
        <v>110.61</v>
      </c>
      <c r="AC6" s="22">
        <f t="shared" si="4"/>
        <v>112.98</v>
      </c>
      <c r="AD6" s="22">
        <f t="shared" si="4"/>
        <v>112.91</v>
      </c>
      <c r="AE6" s="22">
        <f t="shared" si="4"/>
        <v>111.13</v>
      </c>
      <c r="AF6" s="22">
        <f t="shared" si="4"/>
        <v>112.49</v>
      </c>
      <c r="AG6" s="22">
        <f t="shared" si="4"/>
        <v>107.33</v>
      </c>
      <c r="AH6" s="21" t="str">
        <f>IF(AH7="","",IF(AH7="-","【-】","【"&amp;SUBSTITUTE(TEXT(AH7,"#,##0.00"),"-","△")&amp;"】"))</f>
        <v>【107.33】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10.49</v>
      </c>
      <c r="AO6" s="22">
        <f t="shared" si="5"/>
        <v>9.92</v>
      </c>
      <c r="AP6" s="22">
        <f t="shared" si="5"/>
        <v>12.29</v>
      </c>
      <c r="AQ6" s="22">
        <f t="shared" si="5"/>
        <v>8.77</v>
      </c>
      <c r="AR6" s="22">
        <f t="shared" si="5"/>
        <v>8.81</v>
      </c>
      <c r="AS6" s="21" t="str">
        <f>IF(AS7="","",IF(AS7="-","【-】","【"&amp;SUBSTITUTE(TEXT(AS7,"#,##0.00"),"-","△")&amp;"】"))</f>
        <v>【8.81】</v>
      </c>
      <c r="AT6" s="22">
        <f>IF(AT7="",NA(),AT7)</f>
        <v>182.46</v>
      </c>
      <c r="AU6" s="22">
        <f t="shared" ref="AU6:BC6" si="6">IF(AU7="",NA(),AU7)</f>
        <v>299.06</v>
      </c>
      <c r="AV6" s="22">
        <f t="shared" si="6"/>
        <v>273.75</v>
      </c>
      <c r="AW6" s="22">
        <f t="shared" si="6"/>
        <v>270.27999999999997</v>
      </c>
      <c r="AX6" s="22">
        <f t="shared" si="6"/>
        <v>296.18</v>
      </c>
      <c r="AY6" s="22">
        <f t="shared" si="6"/>
        <v>258.49</v>
      </c>
      <c r="AZ6" s="22">
        <f t="shared" si="6"/>
        <v>271.10000000000002</v>
      </c>
      <c r="BA6" s="22">
        <f t="shared" si="6"/>
        <v>284.45</v>
      </c>
      <c r="BB6" s="22">
        <f t="shared" si="6"/>
        <v>309.23</v>
      </c>
      <c r="BC6" s="22">
        <f t="shared" si="6"/>
        <v>313.43</v>
      </c>
      <c r="BD6" s="21" t="str">
        <f>IF(BD7="","",IF(BD7="-","【-】","【"&amp;SUBSTITUTE(TEXT(BD7,"#,##0.00"),"-","△")&amp;"】"))</f>
        <v>【313.43】</v>
      </c>
      <c r="BE6" s="22">
        <f>IF(BE7="",NA(),BE7)</f>
        <v>656.89</v>
      </c>
      <c r="BF6" s="22">
        <f t="shared" ref="BF6:BN6" si="7">IF(BF7="",NA(),BF7)</f>
        <v>505.39</v>
      </c>
      <c r="BG6" s="22">
        <f t="shared" si="7"/>
        <v>423.48</v>
      </c>
      <c r="BH6" s="22">
        <f t="shared" si="7"/>
        <v>378.65</v>
      </c>
      <c r="BI6" s="22">
        <f t="shared" si="7"/>
        <v>350.73</v>
      </c>
      <c r="BJ6" s="22">
        <f t="shared" si="7"/>
        <v>290.31</v>
      </c>
      <c r="BK6" s="22">
        <f t="shared" si="7"/>
        <v>272.95999999999998</v>
      </c>
      <c r="BL6" s="22">
        <f t="shared" si="7"/>
        <v>260.95999999999998</v>
      </c>
      <c r="BM6" s="22">
        <f t="shared" si="7"/>
        <v>240.07</v>
      </c>
      <c r="BN6" s="22">
        <f t="shared" si="7"/>
        <v>224.81</v>
      </c>
      <c r="BO6" s="21" t="str">
        <f>IF(BO7="","",IF(BO7="-","【-】","【"&amp;SUBSTITUTE(TEXT(BO7,"#,##0.00"),"-","△")&amp;"】"))</f>
        <v>【224.81】</v>
      </c>
      <c r="BP6" s="22">
        <f>IF(BP7="",NA(),BP7)</f>
        <v>146.07</v>
      </c>
      <c r="BQ6" s="22">
        <f t="shared" ref="BQ6:BY6" si="8">IF(BQ7="",NA(),BQ7)</f>
        <v>111.21</v>
      </c>
      <c r="BR6" s="22">
        <f t="shared" si="8"/>
        <v>123.37</v>
      </c>
      <c r="BS6" s="22">
        <f t="shared" si="8"/>
        <v>122.4</v>
      </c>
      <c r="BT6" s="22">
        <f t="shared" si="8"/>
        <v>112.59</v>
      </c>
      <c r="BU6" s="22">
        <f t="shared" si="8"/>
        <v>112.83</v>
      </c>
      <c r="BV6" s="22">
        <f t="shared" si="8"/>
        <v>112.84</v>
      </c>
      <c r="BW6" s="22">
        <f t="shared" si="8"/>
        <v>110.77</v>
      </c>
      <c r="BX6" s="22">
        <f t="shared" si="8"/>
        <v>112.35</v>
      </c>
      <c r="BY6" s="22">
        <f t="shared" si="8"/>
        <v>106.47</v>
      </c>
      <c r="BZ6" s="21" t="str">
        <f>IF(BZ7="","",IF(BZ7="-","【-】","【"&amp;SUBSTITUTE(TEXT(BZ7,"#,##0.00"),"-","△")&amp;"】"))</f>
        <v>【106.47】</v>
      </c>
      <c r="CA6" s="22">
        <f>IF(CA7="",NA(),CA7)</f>
        <v>121.83</v>
      </c>
      <c r="CB6" s="22">
        <f t="shared" ref="CB6:CJ6" si="9">IF(CB7="",NA(),CB7)</f>
        <v>120.99</v>
      </c>
      <c r="CC6" s="22">
        <f t="shared" si="9"/>
        <v>108.91</v>
      </c>
      <c r="CD6" s="22">
        <f t="shared" si="9"/>
        <v>107.98</v>
      </c>
      <c r="CE6" s="22">
        <f t="shared" si="9"/>
        <v>117.03</v>
      </c>
      <c r="CF6" s="22">
        <f t="shared" si="9"/>
        <v>73.86</v>
      </c>
      <c r="CG6" s="22">
        <f t="shared" si="9"/>
        <v>73.849999999999994</v>
      </c>
      <c r="CH6" s="22">
        <f t="shared" si="9"/>
        <v>73.180000000000007</v>
      </c>
      <c r="CI6" s="22">
        <f t="shared" si="9"/>
        <v>73.05</v>
      </c>
      <c r="CJ6" s="22">
        <f t="shared" si="9"/>
        <v>77.53</v>
      </c>
      <c r="CK6" s="21" t="str">
        <f>IF(CK7="","",IF(CK7="-","【-】","【"&amp;SUBSTITUTE(TEXT(CK7,"#,##0.00"),"-","△")&amp;"】"))</f>
        <v>【77.53】</v>
      </c>
      <c r="CL6" s="22">
        <f>IF(CL7="",NA(),CL7)</f>
        <v>98.26</v>
      </c>
      <c r="CM6" s="22">
        <f t="shared" ref="CM6:CU6" si="10">IF(CM7="",NA(),CM7)</f>
        <v>82.03</v>
      </c>
      <c r="CN6" s="22">
        <f t="shared" si="10"/>
        <v>89.2</v>
      </c>
      <c r="CO6" s="22">
        <f t="shared" si="10"/>
        <v>90.79</v>
      </c>
      <c r="CP6" s="22">
        <f t="shared" si="10"/>
        <v>91.08</v>
      </c>
      <c r="CQ6" s="22">
        <f t="shared" si="10"/>
        <v>61.77</v>
      </c>
      <c r="CR6" s="22">
        <f t="shared" si="10"/>
        <v>61.69</v>
      </c>
      <c r="CS6" s="22">
        <f t="shared" si="10"/>
        <v>62.26</v>
      </c>
      <c r="CT6" s="22">
        <f t="shared" si="10"/>
        <v>62.22</v>
      </c>
      <c r="CU6" s="22">
        <f t="shared" si="10"/>
        <v>61.45</v>
      </c>
      <c r="CV6" s="21" t="str">
        <f>IF(CV7="","",IF(CV7="-","【-】","【"&amp;SUBSTITUTE(TEXT(CV7,"#,##0.00"),"-","△")&amp;"】"))</f>
        <v>【61.45】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100.08</v>
      </c>
      <c r="DC6" s="22">
        <f t="shared" si="11"/>
        <v>100</v>
      </c>
      <c r="DD6" s="22">
        <f t="shared" si="11"/>
        <v>100.16</v>
      </c>
      <c r="DE6" s="22">
        <f t="shared" si="11"/>
        <v>100.28</v>
      </c>
      <c r="DF6" s="22">
        <f t="shared" si="11"/>
        <v>100.29</v>
      </c>
      <c r="DG6" s="21" t="str">
        <f>IF(DG7="","",IF(DG7="-","【-】","【"&amp;SUBSTITUTE(TEXT(DG7,"#,##0.00"),"-","△")&amp;"】"))</f>
        <v>【100.29】</v>
      </c>
      <c r="DH6" s="22">
        <f>IF(DH7="",NA(),DH7)</f>
        <v>42.56</v>
      </c>
      <c r="DI6" s="22">
        <f t="shared" ref="DI6:DQ6" si="12">IF(DI7="",NA(),DI7)</f>
        <v>26.5</v>
      </c>
      <c r="DJ6" s="22">
        <f t="shared" si="12"/>
        <v>28.66</v>
      </c>
      <c r="DK6" s="22">
        <f t="shared" si="12"/>
        <v>30.84</v>
      </c>
      <c r="DL6" s="22">
        <f t="shared" si="12"/>
        <v>31.3</v>
      </c>
      <c r="DM6" s="22">
        <f t="shared" si="12"/>
        <v>55.77</v>
      </c>
      <c r="DN6" s="22">
        <f t="shared" si="12"/>
        <v>56.48</v>
      </c>
      <c r="DO6" s="22">
        <f t="shared" si="12"/>
        <v>57.5</v>
      </c>
      <c r="DP6" s="22">
        <f t="shared" si="12"/>
        <v>58.52</v>
      </c>
      <c r="DQ6" s="22">
        <f t="shared" si="12"/>
        <v>59.51</v>
      </c>
      <c r="DR6" s="21" t="str">
        <f>IF(DR7="","",IF(DR7="-","【-】","【"&amp;SUBSTITUTE(TEXT(DR7,"#,##0.00"),"-","△")&amp;"】"))</f>
        <v>【59.51】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25.84</v>
      </c>
      <c r="DY6" s="22">
        <f t="shared" si="13"/>
        <v>27.61</v>
      </c>
      <c r="DZ6" s="22">
        <f t="shared" si="13"/>
        <v>30.3</v>
      </c>
      <c r="EA6" s="22">
        <f t="shared" si="13"/>
        <v>31.74</v>
      </c>
      <c r="EB6" s="22">
        <f t="shared" si="13"/>
        <v>32.380000000000003</v>
      </c>
      <c r="EC6" s="21" t="str">
        <f>IF(EC7="","",IF(EC7="-","【-】","【"&amp;SUBSTITUTE(TEXT(EC7,"#,##0.00"),"-","△")&amp;"】"))</f>
        <v>【32.38】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0.24</v>
      </c>
      <c r="EJ6" s="22">
        <f t="shared" si="14"/>
        <v>0.2</v>
      </c>
      <c r="EK6" s="22">
        <f t="shared" si="14"/>
        <v>0.32</v>
      </c>
      <c r="EL6" s="22">
        <f t="shared" si="14"/>
        <v>0.28000000000000003</v>
      </c>
      <c r="EM6" s="22">
        <f t="shared" si="14"/>
        <v>0.4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15">
      <c r="A7" s="15"/>
      <c r="B7" s="24">
        <v>2022</v>
      </c>
      <c r="C7" s="24">
        <v>409499</v>
      </c>
      <c r="D7" s="24">
        <v>46</v>
      </c>
      <c r="E7" s="24">
        <v>1</v>
      </c>
      <c r="F7" s="24">
        <v>0</v>
      </c>
      <c r="G7" s="24">
        <v>2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84.52</v>
      </c>
      <c r="P7" s="25">
        <v>76.42</v>
      </c>
      <c r="Q7" s="25">
        <v>0</v>
      </c>
      <c r="R7" s="25" t="s">
        <v>98</v>
      </c>
      <c r="S7" s="25" t="s">
        <v>98</v>
      </c>
      <c r="T7" s="25" t="s">
        <v>98</v>
      </c>
      <c r="U7" s="25">
        <v>140143</v>
      </c>
      <c r="V7" s="25">
        <v>204.3</v>
      </c>
      <c r="W7" s="25">
        <v>685.97</v>
      </c>
      <c r="X7" s="25">
        <v>140.82</v>
      </c>
      <c r="Y7" s="25">
        <v>109.31</v>
      </c>
      <c r="Z7" s="25">
        <v>119.25</v>
      </c>
      <c r="AA7" s="25">
        <v>118.46</v>
      </c>
      <c r="AB7" s="25">
        <v>110.61</v>
      </c>
      <c r="AC7" s="25">
        <v>112.98</v>
      </c>
      <c r="AD7" s="25">
        <v>112.91</v>
      </c>
      <c r="AE7" s="25">
        <v>111.13</v>
      </c>
      <c r="AF7" s="25">
        <v>112.49</v>
      </c>
      <c r="AG7" s="25">
        <v>107.33</v>
      </c>
      <c r="AH7" s="25">
        <v>107.33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10.49</v>
      </c>
      <c r="AO7" s="25">
        <v>9.92</v>
      </c>
      <c r="AP7" s="25">
        <v>12.29</v>
      </c>
      <c r="AQ7" s="25">
        <v>8.77</v>
      </c>
      <c r="AR7" s="25">
        <v>8.81</v>
      </c>
      <c r="AS7" s="25">
        <v>8.81</v>
      </c>
      <c r="AT7" s="25">
        <v>182.46</v>
      </c>
      <c r="AU7" s="25">
        <v>299.06</v>
      </c>
      <c r="AV7" s="25">
        <v>273.75</v>
      </c>
      <c r="AW7" s="25">
        <v>270.27999999999997</v>
      </c>
      <c r="AX7" s="25">
        <v>296.18</v>
      </c>
      <c r="AY7" s="25">
        <v>258.49</v>
      </c>
      <c r="AZ7" s="25">
        <v>271.10000000000002</v>
      </c>
      <c r="BA7" s="25">
        <v>284.45</v>
      </c>
      <c r="BB7" s="25">
        <v>309.23</v>
      </c>
      <c r="BC7" s="25">
        <v>313.43</v>
      </c>
      <c r="BD7" s="25">
        <v>313.43</v>
      </c>
      <c r="BE7" s="25">
        <v>656.89</v>
      </c>
      <c r="BF7" s="25">
        <v>505.39</v>
      </c>
      <c r="BG7" s="25">
        <v>423.48</v>
      </c>
      <c r="BH7" s="25">
        <v>378.65</v>
      </c>
      <c r="BI7" s="25">
        <v>350.73</v>
      </c>
      <c r="BJ7" s="25">
        <v>290.31</v>
      </c>
      <c r="BK7" s="25">
        <v>272.95999999999998</v>
      </c>
      <c r="BL7" s="25">
        <v>260.95999999999998</v>
      </c>
      <c r="BM7" s="25">
        <v>240.07</v>
      </c>
      <c r="BN7" s="25">
        <v>224.81</v>
      </c>
      <c r="BO7" s="25">
        <v>224.81</v>
      </c>
      <c r="BP7" s="25">
        <v>146.07</v>
      </c>
      <c r="BQ7" s="25">
        <v>111.21</v>
      </c>
      <c r="BR7" s="25">
        <v>123.37</v>
      </c>
      <c r="BS7" s="25">
        <v>122.4</v>
      </c>
      <c r="BT7" s="25">
        <v>112.59</v>
      </c>
      <c r="BU7" s="25">
        <v>112.83</v>
      </c>
      <c r="BV7" s="25">
        <v>112.84</v>
      </c>
      <c r="BW7" s="25">
        <v>110.77</v>
      </c>
      <c r="BX7" s="25">
        <v>112.35</v>
      </c>
      <c r="BY7" s="25">
        <v>106.47</v>
      </c>
      <c r="BZ7" s="25">
        <v>106.47</v>
      </c>
      <c r="CA7" s="25">
        <v>121.83</v>
      </c>
      <c r="CB7" s="25">
        <v>120.99</v>
      </c>
      <c r="CC7" s="25">
        <v>108.91</v>
      </c>
      <c r="CD7" s="25">
        <v>107.98</v>
      </c>
      <c r="CE7" s="25">
        <v>117.03</v>
      </c>
      <c r="CF7" s="25">
        <v>73.86</v>
      </c>
      <c r="CG7" s="25">
        <v>73.849999999999994</v>
      </c>
      <c r="CH7" s="25">
        <v>73.180000000000007</v>
      </c>
      <c r="CI7" s="25">
        <v>73.05</v>
      </c>
      <c r="CJ7" s="25">
        <v>77.53</v>
      </c>
      <c r="CK7" s="25">
        <v>77.53</v>
      </c>
      <c r="CL7" s="25">
        <v>98.26</v>
      </c>
      <c r="CM7" s="25">
        <v>82.03</v>
      </c>
      <c r="CN7" s="25">
        <v>89.2</v>
      </c>
      <c r="CO7" s="25">
        <v>90.79</v>
      </c>
      <c r="CP7" s="25">
        <v>91.08</v>
      </c>
      <c r="CQ7" s="25">
        <v>61.77</v>
      </c>
      <c r="CR7" s="25">
        <v>61.69</v>
      </c>
      <c r="CS7" s="25">
        <v>62.26</v>
      </c>
      <c r="CT7" s="25">
        <v>62.22</v>
      </c>
      <c r="CU7" s="25">
        <v>61.45</v>
      </c>
      <c r="CV7" s="25">
        <v>61.45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100.08</v>
      </c>
      <c r="DC7" s="25">
        <v>100</v>
      </c>
      <c r="DD7" s="25">
        <v>100.16</v>
      </c>
      <c r="DE7" s="25">
        <v>100.28</v>
      </c>
      <c r="DF7" s="25">
        <v>100.29</v>
      </c>
      <c r="DG7" s="25">
        <v>100.29</v>
      </c>
      <c r="DH7" s="25">
        <v>42.56</v>
      </c>
      <c r="DI7" s="25">
        <v>26.5</v>
      </c>
      <c r="DJ7" s="25">
        <v>28.66</v>
      </c>
      <c r="DK7" s="25">
        <v>30.84</v>
      </c>
      <c r="DL7" s="25">
        <v>31.3</v>
      </c>
      <c r="DM7" s="25">
        <v>55.77</v>
      </c>
      <c r="DN7" s="25">
        <v>56.48</v>
      </c>
      <c r="DO7" s="25">
        <v>57.5</v>
      </c>
      <c r="DP7" s="25">
        <v>58.52</v>
      </c>
      <c r="DQ7" s="25">
        <v>59.51</v>
      </c>
      <c r="DR7" s="25">
        <v>59.51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25.84</v>
      </c>
      <c r="DY7" s="25">
        <v>27.61</v>
      </c>
      <c r="DZ7" s="25">
        <v>30.3</v>
      </c>
      <c r="EA7" s="25">
        <v>31.74</v>
      </c>
      <c r="EB7" s="25">
        <v>32.380000000000003</v>
      </c>
      <c r="EC7" s="25">
        <v>32.380000000000003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0.24</v>
      </c>
      <c r="EJ7" s="25">
        <v>0.2</v>
      </c>
      <c r="EK7" s="25">
        <v>0.32</v>
      </c>
      <c r="EL7" s="25">
        <v>0.28000000000000003</v>
      </c>
      <c r="EM7" s="25">
        <v>0.4</v>
      </c>
      <c r="EN7" s="25">
        <v>0.4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2024-01-29T00:51:31Z</cp:lastPrinted>
  <dcterms:created xsi:type="dcterms:W3CDTF">2023-12-05T01:01:18Z</dcterms:created>
  <dcterms:modified xsi:type="dcterms:W3CDTF">2024-01-29T00:52:20Z</dcterms:modified>
  <cp:category/>
</cp:coreProperties>
</file>