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1.1\水道事業会計_共有\003_係長\08_経営比較分析表（1月）\R7_R6決算\"/>
    </mc:Choice>
  </mc:AlternateContent>
  <xr:revisionPtr revIDLastSave="0" documentId="13_ncr:1_{718EC2C1-5C25-4C37-8C88-BCD60807E1BD}" xr6:coauthVersionLast="47" xr6:coauthVersionMax="47" xr10:uidLastSave="{00000000-0000-0000-0000-000000000000}"/>
  <workbookProtection workbookAlgorithmName="SHA-512" workbookHashValue="a2kjowolwoDR6yFuOqS+F+1Ea5Qvs+aqAd57qsmeBjHprjzYHhevvIbSfmvbyXZykFVlJ6bFkwQrTQCvTdhqTQ==" workbookSaltValue="o2JucRpfYuyNCqCYSKIw4Q==" workbookSpinCount="100000" lockStructure="1"/>
  <bookViews>
    <workbookView xWindow="-120" yWindow="-120" windowWidth="29040" windowHeight="176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N6" i="5"/>
  <c r="B10" i="4" s="1"/>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F85" i="4"/>
  <c r="E85" i="4"/>
  <c r="BB10" i="4"/>
  <c r="AT10" i="4"/>
  <c r="AL10" i="4"/>
  <c r="W10" i="4"/>
  <c r="I10" i="4"/>
  <c r="AL8" i="4"/>
  <c r="W8" i="4"/>
  <c r="P8" i="4"/>
  <c r="I8"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<sst xmlns="http://schemas.openxmlformats.org/spreadsheetml/2006/main" count="231" uniqueCount="112">
  <si>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</si>
  <si>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</si>
  <si>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</si>
  <si>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</si>
  <si>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</si>
  <si>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</si>
  <si>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</si>
  <si>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</si>
  <si>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</si>
  <si>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</si>
  <si>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</si>
  <si>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</si>
  <si>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</si>
  <si>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</si>
  <si>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</si>
  <si>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</si>
  <si>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</si>
  <si>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</si>
  <si>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</si>
  <si>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</si>
  <si>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</si>
  <si>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</si>
  <si>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</si>
  <si>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</si>
  <si>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</si>
  <si>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</si>
  <si>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</si>
  <si>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</si>
  <si>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</si>
  <si>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</si>
  <si>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</si>
  <si>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</si>
  <si>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</si>
  <si>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</si>
  <si>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</si>
  <si>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</si>
  <si>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</si>
  <si>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</si>
  <si>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</si>
  <si>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</si>
  <si>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</si>
  <si>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</si>
  <si>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</si>
  <si>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</si>
  <si>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</si>
  <si>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</si>
  <si>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</si>
  <si>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</si>
  <si>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</si>
  <si>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</si>
  <si>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</si>
  <si>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</si>
  <si>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</si>
  <si>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</si>
  <si>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</si>
  <si>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</si>
  <si>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</si>
  <si>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</si>
  <si>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</si>
  <si>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</si>
  <si>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</si>
  <si>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</si>
  <si>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</si>
  <si>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</si>
  <si>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</si>
  <si>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</si>
  <si>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</si>
  <si>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</si>
  <si>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</si>
  <si>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</si>
  <si>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</si>
  <si>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</si>
  <si>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</si>
  <si>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</si>
  <si>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</si>
  <si>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</si>
  <si>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</si>
  <si>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</si>
  <si>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</si>
  <si>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</si>
  <si>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</si>
  <si>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</si>
  <si>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</si>
  <si>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</si>
  <si>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</si>
  <si>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</si>
  <si>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</si>
  <si>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</si>
  <si>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</si>
  <si>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</si>
  <si>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</si>
  <si>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</si>
  <si>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</si>
  <si>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京築地区水道企業団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</si>
  <si>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</si>
  <si>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</si>
  <si>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</si>
  <si>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</si>
  <si>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</si>
  <si>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</si>
  <si>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</si>
  <si>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</si>
  <si>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</si>
  <si>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</si>
  <si>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</si>
  <si>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</si>
  <si>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</si>
  <si>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</si>
  <si>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</si>
  <si>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①有形固定資産減価償却率については、湯の川内浄水場で、R2～R7に耐震補強工事を実施中であり、また、老朽化した機械・電気設備を順次更新しているため増加傾向である。
②③管路については、法定耐用年数を超過した資産はなし。</t>
    <phoneticPr fontId="4"/>
  </si>
  <si>
    <t>今後、企業債残高は減少していき、企業債残高対給水収益比率はR11には200％を下回る予定で、経常収支は100％以上を維持できる見込みであり、健全な経営状況といえる。しかしながら、今後の20年間は、主に老朽化資産である湯の川内浄水場の機械設備の更新が順次見込まれるため、引き続き、財政収支バランスに注視しながら、適切な更新計画を実施し、水道用水の安定供給と健全経営の実施に努める。</t>
    <phoneticPr fontId="4"/>
  </si>
  <si>
    <t>①R3からR4の変動については、R4が一時的に修繕費が増加したためであり、R4からR5の変動については、主な理由として、R4の一時的に増えた修繕費が減少したためである。また、R5からR6年度についても、主に修繕費が減少したため、経常収支比率117.2％と増加している。今後もこの水準を維持するよう努める。
③流動比率については100％以上であり問題はない。
④R2以降について、創設当初の企業債の償還が完了していくため、企業債残高対給水収益比率は、減少傾向。
⑤料金回収率については、100％以上であり問題はない。
⑥給水原価については、R4及びR5は①と同様の理由で、R2、R3及びR6は、有収水量の増により給水原価の減となっている。
⑦施設利用率については、91.21％と、類似団体平均値と比べ、概ね良好な数値である。
⑧有収率は100％であり問題はない。</t>
    <rPh sb="93" eb="95">
      <t>ネンド</t>
    </rPh>
    <rPh sb="101" eb="102">
      <t>オモ</t>
    </rPh>
    <rPh sb="103" eb="106">
      <t>シュウゼンヒ</t>
    </rPh>
    <rPh sb="107" eb="109">
      <t>ゲンショウ</t>
    </rPh>
    <rPh sb="127" eb="129">
      <t>ゾウカ</t>
    </rPh>
    <rPh sb="290" eb="291">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</si>
</sst>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64-421D-BD9D-495EED85C55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9D64-421D-BD9D-495EED85C55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89.2</c:v>
                </c:pt>
                <c:pt idx="1">
                  <c:v>90.79</c:v>
                </c:pt>
                <c:pt idx="2">
                  <c:v>91.08</c:v>
                </c:pt>
                <c:pt idx="3">
                  <c:v>90.71</c:v>
                </c:pt>
                <c:pt idx="4">
                  <c:v>91.21</c:v>
                </c:pt>
              </c:numCache>
            </c:numRef>
          </c:val>
          <c:extLst>
            <c:ext xmlns:c16="http://schemas.microsoft.com/office/drawing/2014/chart" uri="{C3380CC4-5D6E-409C-BE32-E72D297353CC}">
              <c16:uniqueId val="{00000000-21AF-490C-A04A-754CBE61B99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21AF-490C-A04A-754CBE61B99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ACE-412B-AEB4-E7A25F45E15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6ACE-412B-AEB4-E7A25F45E15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119.25</c:v>
                </c:pt>
                <c:pt idx="1">
                  <c:v>118.46</c:v>
                </c:pt>
                <c:pt idx="2">
                  <c:v>110.61</c:v>
                </c:pt>
                <c:pt idx="3">
                  <c:v>114.71</c:v>
                </c:pt>
                <c:pt idx="4">
                  <c:v>117.2</c:v>
                </c:pt>
              </c:numCache>
            </c:numRef>
          </c:val>
          <c:extLst>
            <c:ext xmlns:c16="http://schemas.microsoft.com/office/drawing/2014/chart" uri="{C3380CC4-5D6E-409C-BE32-E72D297353CC}">
              <c16:uniqueId val="{00000000-EDB9-40A6-BE97-8E09299D040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EDB9-40A6-BE97-8E09299D040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28.66</c:v>
                </c:pt>
                <c:pt idx="1">
                  <c:v>30.84</c:v>
                </c:pt>
                <c:pt idx="2">
                  <c:v>31.3</c:v>
                </c:pt>
                <c:pt idx="3">
                  <c:v>33.020000000000003</c:v>
                </c:pt>
                <c:pt idx="4">
                  <c:v>35.14</c:v>
                </c:pt>
              </c:numCache>
            </c:numRef>
          </c:val>
          <c:extLst>
            <c:ext xmlns:c16="http://schemas.microsoft.com/office/drawing/2014/chart" uri="{C3380CC4-5D6E-409C-BE32-E72D297353CC}">
              <c16:uniqueId val="{00000000-95F7-4EBA-A457-990391E690B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95F7-4EBA-A457-990391E690B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69-4500-9889-F5D7D899A9A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2669-4500-9889-F5D7D899A9A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95-4035-ADB1-9C1B9D803BE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B995-4035-ADB1-9C1B9D803BE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273.75</c:v>
                </c:pt>
                <c:pt idx="1">
                  <c:v>270.27999999999997</c:v>
                </c:pt>
                <c:pt idx="2">
                  <c:v>296.18</c:v>
                </c:pt>
                <c:pt idx="3">
                  <c:v>314.95</c:v>
                </c:pt>
                <c:pt idx="4">
                  <c:v>467.14</c:v>
                </c:pt>
              </c:numCache>
            </c:numRef>
          </c:val>
          <c:extLst>
            <c:ext xmlns:c16="http://schemas.microsoft.com/office/drawing/2014/chart" uri="{C3380CC4-5D6E-409C-BE32-E72D297353CC}">
              <c16:uniqueId val="{00000000-C4E2-47C8-85AE-8529F0C0E7F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C4E2-47C8-85AE-8529F0C0E7F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423.48</c:v>
                </c:pt>
                <c:pt idx="1">
                  <c:v>378.65</c:v>
                </c:pt>
                <c:pt idx="2">
                  <c:v>350.73</c:v>
                </c:pt>
                <c:pt idx="3">
                  <c:v>314.25</c:v>
                </c:pt>
                <c:pt idx="4">
                  <c:v>282.60000000000002</c:v>
                </c:pt>
              </c:numCache>
            </c:numRef>
          </c:val>
          <c:extLst>
            <c:ext xmlns:c16="http://schemas.microsoft.com/office/drawing/2014/chart" uri="{C3380CC4-5D6E-409C-BE32-E72D297353CC}">
              <c16:uniqueId val="{00000000-8651-4E42-B109-625C3CF0DAA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8651-4E42-B109-625C3CF0DAA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123.37</c:v>
                </c:pt>
                <c:pt idx="1">
                  <c:v>122.4</c:v>
                </c:pt>
                <c:pt idx="2">
                  <c:v>112.59</c:v>
                </c:pt>
                <c:pt idx="3">
                  <c:v>116.9</c:v>
                </c:pt>
                <c:pt idx="4">
                  <c:v>120.85</c:v>
                </c:pt>
              </c:numCache>
            </c:numRef>
          </c:val>
          <c:extLst>
            <c:ext xmlns:c16="http://schemas.microsoft.com/office/drawing/2014/chart" uri="{C3380CC4-5D6E-409C-BE32-E72D297353CC}">
              <c16:uniqueId val="{00000000-BAE4-4FC3-9E93-3057DD3516E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BAE4-4FC3-9E93-3057DD3516E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108.91</c:v>
                </c:pt>
                <c:pt idx="1">
                  <c:v>107.98</c:v>
                </c:pt>
                <c:pt idx="2">
                  <c:v>117.03</c:v>
                </c:pt>
                <c:pt idx="3">
                  <c:v>113.16</c:v>
                </c:pt>
                <c:pt idx="4">
                  <c:v>108.87</c:v>
                </c:pt>
              </c:numCache>
            </c:numRef>
          </c:val>
          <c:extLst>
            <c:ext xmlns:c16="http://schemas.microsoft.com/office/drawing/2014/chart" uri="{C3380CC4-5D6E-409C-BE32-E72D297353CC}">
              <c16:uniqueId val="{00000000-2D98-4EBE-9F6B-260C5FF1E8E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2D98-4EBE-9F6B-260C5FF1E8E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福岡県　京築地区水道企業団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86.97</v>
      </c>
      <c r="J10" s="46"/>
      <c r="K10" s="46"/>
      <c r="L10" s="46"/>
      <c r="M10" s="46"/>
      <c r="N10" s="46"/>
      <c r="O10" s="80"/>
      <c r="P10" s="47">
        <f>データ!$P$6</f>
        <v>78.56</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141416</v>
      </c>
      <c r="AM10" s="44"/>
      <c r="AN10" s="44"/>
      <c r="AO10" s="44"/>
      <c r="AP10" s="44"/>
      <c r="AQ10" s="44"/>
      <c r="AR10" s="44"/>
      <c r="AS10" s="44"/>
      <c r="AT10" s="45">
        <f>データ!$V$6</f>
        <v>204.3</v>
      </c>
      <c r="AU10" s="46"/>
      <c r="AV10" s="46"/>
      <c r="AW10" s="46"/>
      <c r="AX10" s="46"/>
      <c r="AY10" s="46"/>
      <c r="AZ10" s="46"/>
      <c r="BA10" s="46"/>
      <c r="BB10" s="47">
        <f>データ!$W$6</f>
        <v>692.2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Up8nwFTFC15xcA31y+BintCc/H4tMefcPmqXAvxqGPYGkIPKqE//6MJM0rWXG2ECIck+zzjstVk9w+YoohfVMQ==" saltValue="57h0ob9XrsB+qdIO+SupZ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409499</v>
      </c>
      <c r="D6" s="20">
        <f t="shared" si="3"/>
        <v>46</v>
      </c>
      <c r="E6" s="20">
        <f t="shared" si="3"/>
        <v>1</v>
      </c>
      <c r="F6" s="20">
        <f t="shared" si="3"/>
        <v>0</v>
      </c>
      <c r="G6" s="20">
        <f t="shared" si="3"/>
        <v>2</v>
      </c>
      <c r="H6" s="20" t="str">
        <f t="shared" si="3"/>
        <v>福岡県　京築地区水道企業団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86.97</v>
      </c>
      <c r="P6" s="21">
        <f t="shared" si="3"/>
        <v>78.56</v>
      </c>
      <c r="Q6" s="21">
        <f t="shared" si="3"/>
        <v>0</v>
      </c>
      <c r="R6" s="21" t="str">
        <f t="shared" si="3"/>
        <v>-</v>
      </c>
      <c r="S6" s="21" t="str">
        <f t="shared" si="3"/>
        <v>-</v>
      </c>
      <c r="T6" s="21" t="str">
        <f t="shared" si="3"/>
        <v>-</v>
      </c>
      <c r="U6" s="21">
        <f t="shared" si="3"/>
        <v>141416</v>
      </c>
      <c r="V6" s="21">
        <f t="shared" si="3"/>
        <v>204.3</v>
      </c>
      <c r="W6" s="21">
        <f t="shared" si="3"/>
        <v>692.2</v>
      </c>
      <c r="X6" s="22">
        <f>IF(X7="",NA(),X7)</f>
        <v>119.25</v>
      </c>
      <c r="Y6" s="22">
        <f t="shared" ref="Y6:AG6" si="4">IF(Y7="",NA(),Y7)</f>
        <v>118.46</v>
      </c>
      <c r="Z6" s="22">
        <f t="shared" si="4"/>
        <v>110.61</v>
      </c>
      <c r="AA6" s="22">
        <f t="shared" si="4"/>
        <v>114.71</v>
      </c>
      <c r="AB6" s="22">
        <f t="shared" si="4"/>
        <v>117.2</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273.75</v>
      </c>
      <c r="AU6" s="22">
        <f t="shared" ref="AU6:BC6" si="6">IF(AU7="",NA(),AU7)</f>
        <v>270.27999999999997</v>
      </c>
      <c r="AV6" s="22">
        <f t="shared" si="6"/>
        <v>296.18</v>
      </c>
      <c r="AW6" s="22">
        <f t="shared" si="6"/>
        <v>314.95</v>
      </c>
      <c r="AX6" s="22">
        <f t="shared" si="6"/>
        <v>467.14</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423.48</v>
      </c>
      <c r="BF6" s="22">
        <f t="shared" ref="BF6:BN6" si="7">IF(BF7="",NA(),BF7)</f>
        <v>378.65</v>
      </c>
      <c r="BG6" s="22">
        <f t="shared" si="7"/>
        <v>350.73</v>
      </c>
      <c r="BH6" s="22">
        <f t="shared" si="7"/>
        <v>314.25</v>
      </c>
      <c r="BI6" s="22">
        <f t="shared" si="7"/>
        <v>282.60000000000002</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123.37</v>
      </c>
      <c r="BQ6" s="22">
        <f t="shared" ref="BQ6:BY6" si="8">IF(BQ7="",NA(),BQ7)</f>
        <v>122.4</v>
      </c>
      <c r="BR6" s="22">
        <f t="shared" si="8"/>
        <v>112.59</v>
      </c>
      <c r="BS6" s="22">
        <f t="shared" si="8"/>
        <v>116.9</v>
      </c>
      <c r="BT6" s="22">
        <f t="shared" si="8"/>
        <v>120.85</v>
      </c>
      <c r="BU6" s="22">
        <f t="shared" si="8"/>
        <v>110.77</v>
      </c>
      <c r="BV6" s="22">
        <f t="shared" si="8"/>
        <v>112.35</v>
      </c>
      <c r="BW6" s="22">
        <f t="shared" si="8"/>
        <v>106.47</v>
      </c>
      <c r="BX6" s="22">
        <f t="shared" si="8"/>
        <v>107.7</v>
      </c>
      <c r="BY6" s="22">
        <f t="shared" si="8"/>
        <v>106.29</v>
      </c>
      <c r="BZ6" s="21" t="str">
        <f>IF(BZ7="","",IF(BZ7="-","【-】","【"&amp;SUBSTITUTE(TEXT(BZ7,"#,##0.00"),"-","△")&amp;"】"))</f>
        <v>【106.29】</v>
      </c>
      <c r="CA6" s="22">
        <f>IF(CA7="",NA(),CA7)</f>
        <v>108.91</v>
      </c>
      <c r="CB6" s="22">
        <f t="shared" ref="CB6:CJ6" si="9">IF(CB7="",NA(),CB7)</f>
        <v>107.98</v>
      </c>
      <c r="CC6" s="22">
        <f t="shared" si="9"/>
        <v>117.03</v>
      </c>
      <c r="CD6" s="22">
        <f t="shared" si="9"/>
        <v>113.16</v>
      </c>
      <c r="CE6" s="22">
        <f t="shared" si="9"/>
        <v>108.87</v>
      </c>
      <c r="CF6" s="22">
        <f t="shared" si="9"/>
        <v>73.180000000000007</v>
      </c>
      <c r="CG6" s="22">
        <f t="shared" si="9"/>
        <v>73.05</v>
      </c>
      <c r="CH6" s="22">
        <f t="shared" si="9"/>
        <v>77.53</v>
      </c>
      <c r="CI6" s="22">
        <f t="shared" si="9"/>
        <v>76.25</v>
      </c>
      <c r="CJ6" s="22">
        <f t="shared" si="9"/>
        <v>77.75</v>
      </c>
      <c r="CK6" s="21" t="str">
        <f>IF(CK7="","",IF(CK7="-","【-】","【"&amp;SUBSTITUTE(TEXT(CK7,"#,##0.00"),"-","△")&amp;"】"))</f>
        <v>【77.75】</v>
      </c>
      <c r="CL6" s="22">
        <f>IF(CL7="",NA(),CL7)</f>
        <v>89.2</v>
      </c>
      <c r="CM6" s="22">
        <f t="shared" ref="CM6:CU6" si="10">IF(CM7="",NA(),CM7)</f>
        <v>90.79</v>
      </c>
      <c r="CN6" s="22">
        <f t="shared" si="10"/>
        <v>91.08</v>
      </c>
      <c r="CO6" s="22">
        <f t="shared" si="10"/>
        <v>90.71</v>
      </c>
      <c r="CP6" s="22">
        <f t="shared" si="10"/>
        <v>91.21</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28.66</v>
      </c>
      <c r="DI6" s="22">
        <f t="shared" ref="DI6:DQ6" si="12">IF(DI7="",NA(),DI7)</f>
        <v>30.84</v>
      </c>
      <c r="DJ6" s="22">
        <f t="shared" si="12"/>
        <v>31.3</v>
      </c>
      <c r="DK6" s="22">
        <f t="shared" si="12"/>
        <v>33.020000000000003</v>
      </c>
      <c r="DL6" s="22">
        <f t="shared" si="12"/>
        <v>35.14</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409499</v>
      </c>
      <c r="D7" s="24">
        <v>46</v>
      </c>
      <c r="E7" s="24">
        <v>1</v>
      </c>
      <c r="F7" s="24">
        <v>0</v>
      </c>
      <c r="G7" s="24">
        <v>2</v>
      </c>
      <c r="H7" s="24" t="s">
        <v>93</v>
      </c>
      <c r="I7" s="24" t="s">
        <v>94</v>
      </c>
      <c r="J7" s="24" t="s">
        <v>95</v>
      </c>
      <c r="K7" s="24" t="s">
        <v>96</v>
      </c>
      <c r="L7" s="24" t="s">
        <v>97</v>
      </c>
      <c r="M7" s="24" t="s">
        <v>98</v>
      </c>
      <c r="N7" s="25" t="s">
        <v>99</v>
      </c>
      <c r="O7" s="25">
        <v>86.97</v>
      </c>
      <c r="P7" s="25">
        <v>78.56</v>
      </c>
      <c r="Q7" s="25">
        <v>0</v>
      </c>
      <c r="R7" s="25" t="s">
        <v>99</v>
      </c>
      <c r="S7" s="25" t="s">
        <v>99</v>
      </c>
      <c r="T7" s="25" t="s">
        <v>99</v>
      </c>
      <c r="U7" s="25">
        <v>141416</v>
      </c>
      <c r="V7" s="25">
        <v>204.3</v>
      </c>
      <c r="W7" s="25">
        <v>692.2</v>
      </c>
      <c r="X7" s="25">
        <v>119.25</v>
      </c>
      <c r="Y7" s="25">
        <v>118.46</v>
      </c>
      <c r="Z7" s="25">
        <v>110.61</v>
      </c>
      <c r="AA7" s="25">
        <v>114.71</v>
      </c>
      <c r="AB7" s="25">
        <v>117.2</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273.75</v>
      </c>
      <c r="AU7" s="25">
        <v>270.27999999999997</v>
      </c>
      <c r="AV7" s="25">
        <v>296.18</v>
      </c>
      <c r="AW7" s="25">
        <v>314.95</v>
      </c>
      <c r="AX7" s="25">
        <v>467.14</v>
      </c>
      <c r="AY7" s="25">
        <v>284.45</v>
      </c>
      <c r="AZ7" s="25">
        <v>309.23</v>
      </c>
      <c r="BA7" s="25">
        <v>313.43</v>
      </c>
      <c r="BB7" s="25">
        <v>303.10000000000002</v>
      </c>
      <c r="BC7" s="25">
        <v>318.89999999999998</v>
      </c>
      <c r="BD7" s="25">
        <v>318.89999999999998</v>
      </c>
      <c r="BE7" s="25">
        <v>423.48</v>
      </c>
      <c r="BF7" s="25">
        <v>378.65</v>
      </c>
      <c r="BG7" s="25">
        <v>350.73</v>
      </c>
      <c r="BH7" s="25">
        <v>314.25</v>
      </c>
      <c r="BI7" s="25">
        <v>282.60000000000002</v>
      </c>
      <c r="BJ7" s="25">
        <v>260.95999999999998</v>
      </c>
      <c r="BK7" s="25">
        <v>240.07</v>
      </c>
      <c r="BL7" s="25">
        <v>224.81</v>
      </c>
      <c r="BM7" s="25">
        <v>210.83</v>
      </c>
      <c r="BN7" s="25">
        <v>204.34</v>
      </c>
      <c r="BO7" s="25">
        <v>204.34</v>
      </c>
      <c r="BP7" s="25">
        <v>123.37</v>
      </c>
      <c r="BQ7" s="25">
        <v>122.4</v>
      </c>
      <c r="BR7" s="25">
        <v>112.59</v>
      </c>
      <c r="BS7" s="25">
        <v>116.9</v>
      </c>
      <c r="BT7" s="25">
        <v>120.85</v>
      </c>
      <c r="BU7" s="25">
        <v>110.77</v>
      </c>
      <c r="BV7" s="25">
        <v>112.35</v>
      </c>
      <c r="BW7" s="25">
        <v>106.47</v>
      </c>
      <c r="BX7" s="25">
        <v>107.7</v>
      </c>
      <c r="BY7" s="25">
        <v>106.29</v>
      </c>
      <c r="BZ7" s="25">
        <v>106.29</v>
      </c>
      <c r="CA7" s="25">
        <v>108.91</v>
      </c>
      <c r="CB7" s="25">
        <v>107.98</v>
      </c>
      <c r="CC7" s="25">
        <v>117.03</v>
      </c>
      <c r="CD7" s="25">
        <v>113.16</v>
      </c>
      <c r="CE7" s="25">
        <v>108.87</v>
      </c>
      <c r="CF7" s="25">
        <v>73.180000000000007</v>
      </c>
      <c r="CG7" s="25">
        <v>73.05</v>
      </c>
      <c r="CH7" s="25">
        <v>77.53</v>
      </c>
      <c r="CI7" s="25">
        <v>76.25</v>
      </c>
      <c r="CJ7" s="25">
        <v>77.75</v>
      </c>
      <c r="CK7" s="25">
        <v>77.75</v>
      </c>
      <c r="CL7" s="25">
        <v>89.2</v>
      </c>
      <c r="CM7" s="25">
        <v>90.79</v>
      </c>
      <c r="CN7" s="25">
        <v>91.08</v>
      </c>
      <c r="CO7" s="25">
        <v>90.71</v>
      </c>
      <c r="CP7" s="25">
        <v>91.21</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28.66</v>
      </c>
      <c r="DI7" s="25">
        <v>30.84</v>
      </c>
      <c r="DJ7" s="25">
        <v>31.3</v>
      </c>
      <c r="DK7" s="25">
        <v>33.020000000000003</v>
      </c>
      <c r="DL7" s="25">
        <v>35.14</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企業団 京築地区水道</cp:lastModifiedBy>
  <cp:lastPrinted>2026-02-03T19:42:05Z</cp:lastPrinted>
  <dcterms:created xsi:type="dcterms:W3CDTF">2025-12-12T09:23:38Z</dcterms:created>
  <dcterms:modified xsi:type="dcterms:W3CDTF">2026-02-16T00:04:09Z</dcterms:modified>
  <cp:category/>
</cp:coreProperties>
</file>